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80" activeTab="3"/>
  </bookViews>
  <sheets>
    <sheet name="南郷" sheetId="1" r:id="rId1"/>
    <sheet name="西鄕" sheetId="2" r:id="rId2"/>
    <sheet name="北郷" sheetId="3" r:id="rId3"/>
    <sheet name="美郷町" sheetId="4" r:id="rId4"/>
  </sheets>
  <definedNames>
    <definedName name="_xlnm.Print_Area" localSheetId="1">'西鄕'!$A$1:$Q$70</definedName>
    <definedName name="_xlnm.Print_Area" localSheetId="0">'南郷'!$A$1:$P$74</definedName>
    <definedName name="_xlnm.Print_Area" localSheetId="3">'美郷町'!$A$1:$P$207</definedName>
    <definedName name="_xlnm.Print_Area" localSheetId="2">'北郷'!$A$1:$Q$85</definedName>
  </definedNames>
  <calcPr fullCalcOnLoad="1"/>
</workbook>
</file>

<file path=xl/sharedStrings.xml><?xml version="1.0" encoding="utf-8"?>
<sst xmlns="http://schemas.openxmlformats.org/spreadsheetml/2006/main" count="2981" uniqueCount="929">
  <si>
    <t>水清谷橋</t>
  </si>
  <si>
    <t>久津橋</t>
  </si>
  <si>
    <t>観音橋</t>
  </si>
  <si>
    <t>尾柳橋</t>
  </si>
  <si>
    <t>猪原橋</t>
  </si>
  <si>
    <t>脇の谷橋</t>
  </si>
  <si>
    <t>久保橋</t>
  </si>
  <si>
    <t>蕨野橋</t>
  </si>
  <si>
    <t>上小又橋</t>
  </si>
  <si>
    <t>とどろ内橋</t>
  </si>
  <si>
    <t>御僧谷橋</t>
  </si>
  <si>
    <t>垣蔵橋</t>
  </si>
  <si>
    <t>又江の原橋</t>
  </si>
  <si>
    <t>山和橋</t>
  </si>
  <si>
    <t>川上迫橋</t>
  </si>
  <si>
    <t>荒谷橋</t>
  </si>
  <si>
    <t>弓場の原橋</t>
  </si>
  <si>
    <t>合鴫橋</t>
  </si>
  <si>
    <t>井手之内橋</t>
  </si>
  <si>
    <t>小財谷橋</t>
  </si>
  <si>
    <t>十文字橋</t>
  </si>
  <si>
    <t>十文字北橋</t>
  </si>
  <si>
    <t>安又橋</t>
  </si>
  <si>
    <t>又江橋</t>
  </si>
  <si>
    <t>牛山橋</t>
  </si>
  <si>
    <t>平城橋</t>
  </si>
  <si>
    <t>石原橋</t>
  </si>
  <si>
    <t>松塚谷橋</t>
  </si>
  <si>
    <t>赤堀橋</t>
  </si>
  <si>
    <t>仁久川橋</t>
  </si>
  <si>
    <t>田嶋橋</t>
  </si>
  <si>
    <t>千本橋</t>
  </si>
  <si>
    <t>古城橋</t>
  </si>
  <si>
    <t>田出原谷橋</t>
  </si>
  <si>
    <t>新屋敷橋</t>
  </si>
  <si>
    <t>備中大橋</t>
  </si>
  <si>
    <t>備中谷橋</t>
  </si>
  <si>
    <t>落ヶ谷橋</t>
  </si>
  <si>
    <t>落ヶ谷第１橋</t>
  </si>
  <si>
    <t>下古園橋</t>
  </si>
  <si>
    <t>鶴野橋</t>
  </si>
  <si>
    <t>中央橋</t>
  </si>
  <si>
    <t>田出原橋</t>
  </si>
  <si>
    <t>入田橋</t>
  </si>
  <si>
    <t>名木橋</t>
  </si>
  <si>
    <t>山麦橋</t>
  </si>
  <si>
    <t>槇ノ越橋</t>
  </si>
  <si>
    <t>小又橋</t>
  </si>
  <si>
    <t>吾渡大橋</t>
  </si>
  <si>
    <t>田爪大橋</t>
  </si>
  <si>
    <t>落原橋</t>
  </si>
  <si>
    <t>竹治橋</t>
  </si>
  <si>
    <t>宮田橋</t>
  </si>
  <si>
    <t>桜華橋</t>
  </si>
  <si>
    <t>塚の原橋</t>
  </si>
  <si>
    <t>佐江谷橋</t>
  </si>
  <si>
    <t>岩松橋</t>
  </si>
  <si>
    <t>神山谷橋</t>
  </si>
  <si>
    <t>片地橋</t>
  </si>
  <si>
    <t>こもろ橋</t>
  </si>
  <si>
    <t>浜砂橋</t>
  </si>
  <si>
    <t>つるの橋</t>
  </si>
  <si>
    <t>五色谷橋</t>
  </si>
  <si>
    <t>新栗林谷橋</t>
  </si>
  <si>
    <t>B10611</t>
  </si>
  <si>
    <t>B10621</t>
  </si>
  <si>
    <t>B10631</t>
  </si>
  <si>
    <t>B32511</t>
  </si>
  <si>
    <t>B44711</t>
  </si>
  <si>
    <t>B20111</t>
  </si>
  <si>
    <t>B32311</t>
  </si>
  <si>
    <t>B32321</t>
  </si>
  <si>
    <t>B32411</t>
  </si>
  <si>
    <t>B32421</t>
  </si>
  <si>
    <t>橋梁番号</t>
  </si>
  <si>
    <t>耐荷荷重</t>
  </si>
  <si>
    <t>交通制限</t>
  </si>
  <si>
    <t>無</t>
  </si>
  <si>
    <t>106-1</t>
  </si>
  <si>
    <t>106-2</t>
  </si>
  <si>
    <t>106-3</t>
  </si>
  <si>
    <t>325-1</t>
  </si>
  <si>
    <t>447-1</t>
  </si>
  <si>
    <t>201-1</t>
  </si>
  <si>
    <t>323-1</t>
  </si>
  <si>
    <t>323-2</t>
  </si>
  <si>
    <t>324-1</t>
  </si>
  <si>
    <t>205-1</t>
  </si>
  <si>
    <t>205-2</t>
  </si>
  <si>
    <t>205-3</t>
  </si>
  <si>
    <t>405-1</t>
  </si>
  <si>
    <t>415-1</t>
  </si>
  <si>
    <t>442-1</t>
  </si>
  <si>
    <t>442-2</t>
  </si>
  <si>
    <t>442-3</t>
  </si>
  <si>
    <t>443-1</t>
  </si>
  <si>
    <t>306-1</t>
  </si>
  <si>
    <t>309-1</t>
  </si>
  <si>
    <t>202-1</t>
  </si>
  <si>
    <t>326-1</t>
  </si>
  <si>
    <t>393-1</t>
  </si>
  <si>
    <t>394-1</t>
  </si>
  <si>
    <t>397-1</t>
  </si>
  <si>
    <t>417-1</t>
  </si>
  <si>
    <t>417-2</t>
  </si>
  <si>
    <t>417-3</t>
  </si>
  <si>
    <t>417-4</t>
  </si>
  <si>
    <t>418-1</t>
  </si>
  <si>
    <t>423-1</t>
  </si>
  <si>
    <t>426-1</t>
  </si>
  <si>
    <t>428-1</t>
  </si>
  <si>
    <t>206-1</t>
  </si>
  <si>
    <t>382-1</t>
  </si>
  <si>
    <t>382-2</t>
  </si>
  <si>
    <t>316-1</t>
  </si>
  <si>
    <t>317-1</t>
  </si>
  <si>
    <t>344-1</t>
  </si>
  <si>
    <t>317-2</t>
  </si>
  <si>
    <t>108-1</t>
  </si>
  <si>
    <t>108-2</t>
  </si>
  <si>
    <t>359-1</t>
  </si>
  <si>
    <t>210-1</t>
  </si>
  <si>
    <t>434-1</t>
  </si>
  <si>
    <t>435-1</t>
  </si>
  <si>
    <t>435-2</t>
  </si>
  <si>
    <t>435-3</t>
  </si>
  <si>
    <t>435-4</t>
  </si>
  <si>
    <t>435-5</t>
  </si>
  <si>
    <t>365-1</t>
  </si>
  <si>
    <t>109-1</t>
  </si>
  <si>
    <t>209-1</t>
  </si>
  <si>
    <t>437-1</t>
  </si>
  <si>
    <t>371-1</t>
  </si>
  <si>
    <t>322-1</t>
  </si>
  <si>
    <t>377-1</t>
  </si>
  <si>
    <t>377-2</t>
  </si>
  <si>
    <t>377-3</t>
  </si>
  <si>
    <t>377-4</t>
  </si>
  <si>
    <t>377-5</t>
  </si>
  <si>
    <t>南郷区水清谷</t>
  </si>
  <si>
    <t>南郷区神門</t>
  </si>
  <si>
    <t>南郷区上渡川</t>
  </si>
  <si>
    <t>南郷区鬼神野</t>
  </si>
  <si>
    <t>南郷区山三ケ</t>
  </si>
  <si>
    <t>南郷区槇越</t>
  </si>
  <si>
    <t>南郷区小屋野</t>
  </si>
  <si>
    <t>南郷区樫葉</t>
  </si>
  <si>
    <t>南郷区橋場</t>
  </si>
  <si>
    <t>南郷区今村</t>
  </si>
  <si>
    <t>南郷区塚の原</t>
  </si>
  <si>
    <t>架設年度</t>
  </si>
  <si>
    <t>B20511</t>
  </si>
  <si>
    <t>B20521</t>
  </si>
  <si>
    <t>B20531</t>
  </si>
  <si>
    <t>B40511</t>
  </si>
  <si>
    <t>B41511</t>
  </si>
  <si>
    <t>B44211</t>
  </si>
  <si>
    <t>B44221</t>
  </si>
  <si>
    <t>B44231</t>
  </si>
  <si>
    <t>B44311</t>
  </si>
  <si>
    <t>B30611</t>
  </si>
  <si>
    <t>B30911</t>
  </si>
  <si>
    <t>B20211</t>
  </si>
  <si>
    <t>B32611</t>
  </si>
  <si>
    <t>B34411</t>
  </si>
  <si>
    <t>B39311</t>
  </si>
  <si>
    <t>B39411</t>
  </si>
  <si>
    <t>B39711</t>
  </si>
  <si>
    <t>B41711</t>
  </si>
  <si>
    <t>B41721</t>
  </si>
  <si>
    <t>B41731</t>
  </si>
  <si>
    <t>B41741</t>
  </si>
  <si>
    <t>B41811</t>
  </si>
  <si>
    <t>B42611</t>
  </si>
  <si>
    <t>B42811</t>
  </si>
  <si>
    <t>B20611</t>
  </si>
  <si>
    <t>B38211</t>
  </si>
  <si>
    <t>B38221</t>
  </si>
  <si>
    <t>B31611</t>
  </si>
  <si>
    <t>B31711</t>
  </si>
  <si>
    <t>B31721</t>
  </si>
  <si>
    <t>B10811</t>
  </si>
  <si>
    <t>B10821</t>
  </si>
  <si>
    <t>B35911</t>
  </si>
  <si>
    <t>B21011</t>
  </si>
  <si>
    <t>B43411</t>
  </si>
  <si>
    <t>B43511</t>
  </si>
  <si>
    <t>B43521</t>
  </si>
  <si>
    <t>B43531</t>
  </si>
  <si>
    <t>B43541</t>
  </si>
  <si>
    <t>B43551</t>
  </si>
  <si>
    <t>B36511</t>
  </si>
  <si>
    <t>B10911</t>
  </si>
  <si>
    <t>B20911</t>
  </si>
  <si>
    <t>B42311</t>
  </si>
  <si>
    <t>B437411</t>
  </si>
  <si>
    <t>B37111</t>
  </si>
  <si>
    <t>B32211</t>
  </si>
  <si>
    <t>B37711</t>
  </si>
  <si>
    <t>B37721</t>
  </si>
  <si>
    <t>B37731</t>
  </si>
  <si>
    <t>B37741</t>
  </si>
  <si>
    <t>B37751</t>
  </si>
  <si>
    <t>備　　　考</t>
  </si>
  <si>
    <t>位　　　置</t>
  </si>
  <si>
    <t>橋　　　名</t>
  </si>
  <si>
    <t>橋　長</t>
  </si>
  <si>
    <t>幅　員</t>
  </si>
  <si>
    <t>型　　　　式</t>
  </si>
  <si>
    <t>H.16</t>
  </si>
  <si>
    <t>Ｓ.43</t>
  </si>
  <si>
    <t>ファイル名</t>
  </si>
  <si>
    <t>Ｓ.24</t>
  </si>
  <si>
    <t>Ｓ.42</t>
  </si>
  <si>
    <t>Ｓ.45</t>
  </si>
  <si>
    <t>Ｓ.44</t>
  </si>
  <si>
    <t>Ｓ.50</t>
  </si>
  <si>
    <t>Ｓ.57</t>
  </si>
  <si>
    <t>Ｓ.49</t>
  </si>
  <si>
    <t>Ｓ.41</t>
  </si>
  <si>
    <t>Ｓ.60</t>
  </si>
  <si>
    <t>ＲＣ単純Ｔ桁橋</t>
  </si>
  <si>
    <t>H.05</t>
  </si>
  <si>
    <t>H.02</t>
  </si>
  <si>
    <t>S.35</t>
  </si>
  <si>
    <t>面　積</t>
  </si>
  <si>
    <t>市田橋</t>
  </si>
  <si>
    <t>S.55</t>
  </si>
  <si>
    <t>S.62</t>
  </si>
  <si>
    <t>S.59</t>
  </si>
  <si>
    <t>S.47</t>
  </si>
  <si>
    <t>S.52</t>
  </si>
  <si>
    <t>Ｓ.54</t>
  </si>
  <si>
    <t>Ｓ.46</t>
  </si>
  <si>
    <t>Ｓ.56</t>
  </si>
  <si>
    <t>単純合成鈑桁橋</t>
  </si>
  <si>
    <t>ＰＣ単純Ｔ桁橋</t>
  </si>
  <si>
    <t>Ｓ.48</t>
  </si>
  <si>
    <t>S.53</t>
  </si>
  <si>
    <t>S.34</t>
  </si>
  <si>
    <t>Ｓ.43</t>
  </si>
  <si>
    <t>Ｓ.48</t>
  </si>
  <si>
    <t>H.02</t>
  </si>
  <si>
    <t>Ｓ.56</t>
  </si>
  <si>
    <t>H.03</t>
  </si>
  <si>
    <t>Ｓ.45</t>
  </si>
  <si>
    <t>S.47</t>
  </si>
  <si>
    <t>S.51</t>
  </si>
  <si>
    <t>S.57</t>
  </si>
  <si>
    <t>S.59</t>
  </si>
  <si>
    <t>107-2</t>
  </si>
  <si>
    <t>107-3</t>
  </si>
  <si>
    <t>107-4</t>
  </si>
  <si>
    <t>B10741</t>
  </si>
  <si>
    <t>B10711</t>
  </si>
  <si>
    <t>B10721</t>
  </si>
  <si>
    <t>B10731</t>
  </si>
  <si>
    <t>324-2</t>
  </si>
  <si>
    <t>423-2</t>
  </si>
  <si>
    <t>B42321</t>
  </si>
  <si>
    <t>107-1</t>
  </si>
  <si>
    <t>新折立橋</t>
  </si>
  <si>
    <t>ＰＣボックスカルバート</t>
  </si>
  <si>
    <t>樫葉谷橋</t>
  </si>
  <si>
    <t>ＰＣ単純床版橋</t>
  </si>
  <si>
    <t>ＲＣ単純床版橋</t>
  </si>
  <si>
    <t>ボックスカルバート</t>
  </si>
  <si>
    <t>Ｈ形鋼単純合成桁橋</t>
  </si>
  <si>
    <t>ポータルカルバート</t>
  </si>
  <si>
    <t>PC単純箱桁橋</t>
  </si>
  <si>
    <t>ＰＣ単純中空床版橋</t>
  </si>
  <si>
    <t>ＲＣ単純T桁橋</t>
  </si>
  <si>
    <t>H.14</t>
  </si>
  <si>
    <t>S.60</t>
  </si>
  <si>
    <t>S.42</t>
  </si>
  <si>
    <t>S.40</t>
  </si>
  <si>
    <t>S.35</t>
  </si>
  <si>
    <t>H.05</t>
  </si>
  <si>
    <t>H.08</t>
  </si>
  <si>
    <t>H.17</t>
  </si>
  <si>
    <t>B58011</t>
  </si>
  <si>
    <t>S.　3</t>
  </si>
  <si>
    <t>石　橋</t>
  </si>
  <si>
    <t>西郷区田代</t>
  </si>
  <si>
    <t>宮田橋</t>
  </si>
  <si>
    <t>580-1</t>
  </si>
  <si>
    <t>B57411</t>
  </si>
  <si>
    <t>H.10</t>
  </si>
  <si>
    <t>ＲＣ単純床版橋</t>
  </si>
  <si>
    <t>神橋</t>
  </si>
  <si>
    <t>574-1</t>
  </si>
  <si>
    <t>B57011</t>
  </si>
  <si>
    <t>S.　6</t>
  </si>
  <si>
    <t>長谷橋</t>
  </si>
  <si>
    <t>570-1</t>
  </si>
  <si>
    <t>B55121</t>
  </si>
  <si>
    <t>S.43</t>
  </si>
  <si>
    <t>ＲＣ単純T桁橋</t>
  </si>
  <si>
    <t>西郷区小原</t>
  </si>
  <si>
    <t>境谷橋</t>
  </si>
  <si>
    <t>551-2</t>
  </si>
  <si>
    <t>B55111</t>
  </si>
  <si>
    <t>H.20</t>
  </si>
  <si>
    <t>平行弦ワーレントラス橋</t>
  </si>
  <si>
    <t>小原橋</t>
  </si>
  <si>
    <t>551-1</t>
  </si>
  <si>
    <t>B54911</t>
  </si>
  <si>
    <t>S.11</t>
  </si>
  <si>
    <t>横八橋</t>
  </si>
  <si>
    <t>549-1</t>
  </si>
  <si>
    <t>B54311</t>
  </si>
  <si>
    <t>H.16</t>
  </si>
  <si>
    <t>ＰＣアーチカルバート</t>
  </si>
  <si>
    <t>峰の前橋</t>
  </si>
  <si>
    <t>543-1</t>
  </si>
  <si>
    <t>B53711</t>
  </si>
  <si>
    <t>単純活荷重合成鈑桁橋</t>
  </si>
  <si>
    <t>西郷区山三ケ</t>
  </si>
  <si>
    <t>尾佐渡橋</t>
  </si>
  <si>
    <t>537-1</t>
  </si>
  <si>
    <t>B53411</t>
  </si>
  <si>
    <t>S.53</t>
  </si>
  <si>
    <t>小川内橋</t>
  </si>
  <si>
    <t>534-1</t>
  </si>
  <si>
    <t>B52311</t>
  </si>
  <si>
    <t>S.42</t>
  </si>
  <si>
    <t>野口橋</t>
  </si>
  <si>
    <t>523-1</t>
  </si>
  <si>
    <t>B51911</t>
  </si>
  <si>
    <t>S.47</t>
  </si>
  <si>
    <t>内面橋</t>
  </si>
  <si>
    <t>519-1</t>
  </si>
  <si>
    <t>B51611</t>
  </si>
  <si>
    <t>S.31</t>
  </si>
  <si>
    <t>大内原橋</t>
  </si>
  <si>
    <t>516-1</t>
  </si>
  <si>
    <t>B47311</t>
  </si>
  <si>
    <t>S.59</t>
  </si>
  <si>
    <t>ＰＣ単純中空床版橋</t>
  </si>
  <si>
    <t>上山瀬橋</t>
  </si>
  <si>
    <t>473-1</t>
  </si>
  <si>
    <t>総モ改良</t>
  </si>
  <si>
    <t>B50421</t>
  </si>
  <si>
    <t>S.51</t>
  </si>
  <si>
    <t>山須原2号橋</t>
  </si>
  <si>
    <t>504-2</t>
  </si>
  <si>
    <t>B50411</t>
  </si>
  <si>
    <t>山須原1号橋</t>
  </si>
  <si>
    <t>504-1</t>
  </si>
  <si>
    <t>B50341</t>
  </si>
  <si>
    <t>S39</t>
  </si>
  <si>
    <t>ボックスカルバート</t>
  </si>
  <si>
    <t>文字川橋</t>
  </si>
  <si>
    <t>503-4</t>
  </si>
  <si>
    <t>林道橋</t>
  </si>
  <si>
    <t>B50331</t>
  </si>
  <si>
    <t>S.38</t>
  </si>
  <si>
    <t>第2下の谷橋</t>
  </si>
  <si>
    <t>503-3</t>
  </si>
  <si>
    <t>B50321</t>
  </si>
  <si>
    <t>下の谷橋</t>
  </si>
  <si>
    <t>503-2</t>
  </si>
  <si>
    <t>S45改良</t>
  </si>
  <si>
    <t>B50311</t>
  </si>
  <si>
    <t>S.26</t>
  </si>
  <si>
    <t>松ケ佐礼橋</t>
  </si>
  <si>
    <t>503-1</t>
  </si>
  <si>
    <t>B50211</t>
  </si>
  <si>
    <t>S.44</t>
  </si>
  <si>
    <t>漆野橋</t>
  </si>
  <si>
    <t>502-1</t>
  </si>
  <si>
    <t>B49931</t>
  </si>
  <si>
    <t>S.41</t>
  </si>
  <si>
    <t>上八峡橋</t>
  </si>
  <si>
    <t>499-3</t>
  </si>
  <si>
    <t>B49921</t>
  </si>
  <si>
    <t>S.56</t>
  </si>
  <si>
    <t>石田橋</t>
  </si>
  <si>
    <t>499-2</t>
  </si>
  <si>
    <t>B49911</t>
  </si>
  <si>
    <t>S.  2</t>
  </si>
  <si>
    <t>小八峡橋</t>
  </si>
  <si>
    <t>499-1</t>
  </si>
  <si>
    <t>B49821</t>
  </si>
  <si>
    <t>H.08</t>
  </si>
  <si>
    <t>清水谷橋</t>
  </si>
  <si>
    <t>498-2</t>
  </si>
  <si>
    <t>B49811</t>
  </si>
  <si>
    <t>S. 5</t>
  </si>
  <si>
    <t>ＲＣ単純Ｔ桁橋</t>
  </si>
  <si>
    <t>小八重橋</t>
  </si>
  <si>
    <t>498-1</t>
  </si>
  <si>
    <t>B49211</t>
  </si>
  <si>
    <t>S.　7</t>
  </si>
  <si>
    <t>粕野橋</t>
  </si>
  <si>
    <t>492-1</t>
  </si>
  <si>
    <t>B49111</t>
  </si>
  <si>
    <t>H.　1</t>
  </si>
  <si>
    <t>ＰＣ単純Ｔ桁橋</t>
  </si>
  <si>
    <t>道野々原橋</t>
  </si>
  <si>
    <t>491-1</t>
  </si>
  <si>
    <t>B48721</t>
  </si>
  <si>
    <t>小原橋</t>
  </si>
  <si>
    <t>487-2</t>
  </si>
  <si>
    <t>B48711</t>
  </si>
  <si>
    <t>S.55</t>
  </si>
  <si>
    <t>笹原橋</t>
  </si>
  <si>
    <t>487-1</t>
  </si>
  <si>
    <t>B48611</t>
  </si>
  <si>
    <t>西の八峡橋</t>
  </si>
  <si>
    <t>486-1</t>
  </si>
  <si>
    <t>B48421</t>
  </si>
  <si>
    <t>S.60</t>
  </si>
  <si>
    <t>赤木橋</t>
  </si>
  <si>
    <t>484-2</t>
  </si>
  <si>
    <t>B48411</t>
  </si>
  <si>
    <t>山の口橋</t>
  </si>
  <si>
    <t>484-1</t>
  </si>
  <si>
    <t>B48311</t>
  </si>
  <si>
    <t>S.45</t>
  </si>
  <si>
    <t>Ｈ形鋼単純非合成桁橋</t>
  </si>
  <si>
    <t>日の本橋</t>
  </si>
  <si>
    <t>483-1</t>
  </si>
  <si>
    <t>B47911</t>
  </si>
  <si>
    <t>観音橋</t>
  </si>
  <si>
    <t>479-1</t>
  </si>
  <si>
    <t>B47811</t>
  </si>
  <si>
    <t>上野原橋</t>
  </si>
  <si>
    <t>478-1</t>
  </si>
  <si>
    <t>B46321</t>
  </si>
  <si>
    <t>S.49</t>
  </si>
  <si>
    <t>古伏木橋</t>
  </si>
  <si>
    <t>463-2</t>
  </si>
  <si>
    <t>B46311</t>
  </si>
  <si>
    <t>添石橋</t>
  </si>
  <si>
    <t>463-1</t>
  </si>
  <si>
    <t>B46221</t>
  </si>
  <si>
    <t>木の下橋</t>
  </si>
  <si>
    <t>462-2</t>
  </si>
  <si>
    <t>B46211</t>
  </si>
  <si>
    <t>川原田橋　</t>
  </si>
  <si>
    <t>462-1</t>
  </si>
  <si>
    <t>農道橋</t>
  </si>
  <si>
    <t>B22131</t>
  </si>
  <si>
    <t>向園橋</t>
  </si>
  <si>
    <t>221-3</t>
  </si>
  <si>
    <t>B22121</t>
  </si>
  <si>
    <t>笹の本橋</t>
  </si>
  <si>
    <t>221-2</t>
  </si>
  <si>
    <t>B22111</t>
  </si>
  <si>
    <t>H型鋼合成ランガー桁橋</t>
  </si>
  <si>
    <t>下鶴大橋</t>
  </si>
  <si>
    <t>221-1</t>
  </si>
  <si>
    <t>B22011</t>
  </si>
  <si>
    <t>S.50</t>
  </si>
  <si>
    <t>仮迫橋</t>
  </si>
  <si>
    <t>220-1</t>
  </si>
  <si>
    <t>B21811</t>
  </si>
  <si>
    <t>S.62</t>
  </si>
  <si>
    <t>川口橋　</t>
  </si>
  <si>
    <t>218-1</t>
  </si>
  <si>
    <t>B21711</t>
  </si>
  <si>
    <t>椎原橋</t>
  </si>
  <si>
    <t>217-1</t>
  </si>
  <si>
    <t>B21511</t>
  </si>
  <si>
    <t>S.54</t>
  </si>
  <si>
    <t>西郷区立石</t>
  </si>
  <si>
    <t>立石橋</t>
  </si>
  <si>
    <t>215-1</t>
  </si>
  <si>
    <t>B21431</t>
  </si>
  <si>
    <t>S.34</t>
  </si>
  <si>
    <t>羽太郎橋</t>
  </si>
  <si>
    <t>214-3</t>
  </si>
  <si>
    <t>B21421</t>
  </si>
  <si>
    <t>坂下橋</t>
  </si>
  <si>
    <t>214-2</t>
  </si>
  <si>
    <t>B21411</t>
  </si>
  <si>
    <t>下八峡橋</t>
  </si>
  <si>
    <t>214-1</t>
  </si>
  <si>
    <t>B21331</t>
  </si>
  <si>
    <t>十合谷橋</t>
  </si>
  <si>
    <t>213-3</t>
  </si>
  <si>
    <t>B21321</t>
  </si>
  <si>
    <t>S.48</t>
  </si>
  <si>
    <t>青地橋</t>
  </si>
  <si>
    <t>213-2</t>
  </si>
  <si>
    <t>B21311</t>
  </si>
  <si>
    <t>山瀬橋</t>
  </si>
  <si>
    <t>213-1</t>
  </si>
  <si>
    <t>片歩道W=2.5m</t>
  </si>
  <si>
    <t>B10511</t>
  </si>
  <si>
    <t>H.02</t>
  </si>
  <si>
    <t>原良橋</t>
  </si>
  <si>
    <t>105-1</t>
  </si>
  <si>
    <t>Ｂ10411</t>
  </si>
  <si>
    <t>若宮橋</t>
  </si>
  <si>
    <t>104-1</t>
  </si>
  <si>
    <t>S.62拡幅</t>
  </si>
  <si>
    <t>Ｂ10311</t>
  </si>
  <si>
    <t>S.40</t>
  </si>
  <si>
    <t>沢水橋</t>
  </si>
  <si>
    <t>103-1</t>
  </si>
  <si>
    <t>Ｂ10221</t>
  </si>
  <si>
    <t>S.46</t>
  </si>
  <si>
    <t>平田橋</t>
  </si>
  <si>
    <t>102-3</t>
  </si>
  <si>
    <t>Ｂ10211</t>
  </si>
  <si>
    <t>門田橋</t>
  </si>
  <si>
    <t>102-2</t>
  </si>
  <si>
    <t>Ｂ10211</t>
  </si>
  <si>
    <t>古城橋</t>
  </si>
  <si>
    <t>102-1</t>
  </si>
  <si>
    <t>Ｂ10111</t>
  </si>
  <si>
    <t>S.52</t>
  </si>
  <si>
    <t>下り谷橋</t>
  </si>
  <si>
    <t>101-1</t>
  </si>
  <si>
    <t>B72811</t>
  </si>
  <si>
    <t>無</t>
  </si>
  <si>
    <t>S55</t>
  </si>
  <si>
    <t>ボックスカルバート</t>
  </si>
  <si>
    <t>北郷区黒木</t>
  </si>
  <si>
    <t>シ メ 山　橋</t>
  </si>
  <si>
    <t>728-1</t>
  </si>
  <si>
    <t>B72611</t>
  </si>
  <si>
    <t>H1</t>
  </si>
  <si>
    <t>ＰＣ単純床版橋</t>
  </si>
  <si>
    <t>長 水 流　橋</t>
  </si>
  <si>
    <t>726-1</t>
  </si>
  <si>
    <t>B72511</t>
  </si>
  <si>
    <t>S63</t>
  </si>
  <si>
    <t>ＲＣ単純床版橋</t>
  </si>
  <si>
    <t>み が く　橋</t>
  </si>
  <si>
    <t>725-1</t>
  </si>
  <si>
    <t>B72241</t>
  </si>
  <si>
    <t>ポータルカルバート</t>
  </si>
  <si>
    <t>イウゴ谷　橋</t>
  </si>
  <si>
    <t>722-4</t>
  </si>
  <si>
    <t>Ｂ活荷重</t>
  </si>
  <si>
    <t>B72231</t>
  </si>
  <si>
    <t>H15</t>
  </si>
  <si>
    <t>鶴　橋</t>
  </si>
  <si>
    <t>722-3</t>
  </si>
  <si>
    <t>B72221</t>
  </si>
  <si>
    <t>真　竹　橋</t>
  </si>
  <si>
    <t>722-2</t>
  </si>
  <si>
    <t>B72211</t>
  </si>
  <si>
    <t>S53</t>
  </si>
  <si>
    <t>中 の 堀　橋</t>
  </si>
  <si>
    <t>722-1</t>
  </si>
  <si>
    <t>B72111</t>
  </si>
  <si>
    <t>木　　橋</t>
  </si>
  <si>
    <t>第 二 石 出　橋</t>
  </si>
  <si>
    <t>721-1</t>
  </si>
  <si>
    <t>B71811</t>
  </si>
  <si>
    <t>S37</t>
  </si>
  <si>
    <t>ＲＣ単純Ｔ桁橋</t>
  </si>
  <si>
    <t>谷　久　橋</t>
  </si>
  <si>
    <t>718-1</t>
  </si>
  <si>
    <t>B71611</t>
  </si>
  <si>
    <t>S43</t>
  </si>
  <si>
    <t>中 の 瀬　橋</t>
  </si>
  <si>
    <t>716-1</t>
  </si>
  <si>
    <t>S46</t>
  </si>
  <si>
    <t>Ｈ形鋼単純合成桁橋</t>
  </si>
  <si>
    <t>B70621</t>
  </si>
  <si>
    <t>S45</t>
  </si>
  <si>
    <t>北郷区入下</t>
  </si>
  <si>
    <t>尾　平　橋</t>
  </si>
  <si>
    <t>706-2</t>
  </si>
  <si>
    <t>B70611</t>
  </si>
  <si>
    <t>第 一 尾 平　橋</t>
  </si>
  <si>
    <t>706-1</t>
  </si>
  <si>
    <t>B70411</t>
  </si>
  <si>
    <t>S7</t>
  </si>
  <si>
    <t>石　　橋</t>
  </si>
  <si>
    <t>堂 ノ 越　橋</t>
  </si>
  <si>
    <t>704-1</t>
  </si>
  <si>
    <t>B70311</t>
  </si>
  <si>
    <t>S58</t>
  </si>
  <si>
    <t>手 番 田　橋</t>
  </si>
  <si>
    <t>703-1</t>
  </si>
  <si>
    <t>B69611</t>
  </si>
  <si>
    <t>S62</t>
  </si>
  <si>
    <t>ＲＣ単純Т桁橋</t>
  </si>
  <si>
    <t>椿　原　橋</t>
  </si>
  <si>
    <t>696-1</t>
  </si>
  <si>
    <t>北郷区宇納間</t>
  </si>
  <si>
    <t>長　田　橋</t>
  </si>
  <si>
    <t>B69031</t>
  </si>
  <si>
    <t>桃 栄 ２ 号　橋</t>
  </si>
  <si>
    <t>690-3</t>
  </si>
  <si>
    <t>B69021</t>
  </si>
  <si>
    <t>S59</t>
  </si>
  <si>
    <t>桃　栄　橋</t>
  </si>
  <si>
    <t>690-2</t>
  </si>
  <si>
    <t>B69011</t>
  </si>
  <si>
    <t>桃 野 尾　橋</t>
  </si>
  <si>
    <t>690-1</t>
  </si>
  <si>
    <t>B68921</t>
  </si>
  <si>
    <t>S51</t>
  </si>
  <si>
    <t>高　松　橋</t>
  </si>
  <si>
    <t>689-2</t>
  </si>
  <si>
    <t>B68911</t>
  </si>
  <si>
    <t>S42</t>
  </si>
  <si>
    <t>上 秋 元　橋</t>
  </si>
  <si>
    <t>689-1</t>
  </si>
  <si>
    <t>B68611</t>
  </si>
  <si>
    <t>塔 之 原　橋</t>
  </si>
  <si>
    <t>686-1</t>
  </si>
  <si>
    <t>B68111</t>
  </si>
  <si>
    <t>S33</t>
  </si>
  <si>
    <t>細 宇 納 間橋</t>
  </si>
  <si>
    <t>681-1</t>
  </si>
  <si>
    <t>B67321</t>
  </si>
  <si>
    <t>S41</t>
  </si>
  <si>
    <t>池 の 原　橋</t>
  </si>
  <si>
    <t>673-2</t>
  </si>
  <si>
    <t>H9・拡幅</t>
  </si>
  <si>
    <t>B67311</t>
  </si>
  <si>
    <t>速　日　橋</t>
  </si>
  <si>
    <t>673-1</t>
  </si>
  <si>
    <t>B67331</t>
  </si>
  <si>
    <t>豊　盛　橋</t>
  </si>
  <si>
    <t>673-3</t>
  </si>
  <si>
    <t>B66811</t>
  </si>
  <si>
    <t>有</t>
  </si>
  <si>
    <t>S35</t>
  </si>
  <si>
    <t>辰 之 元　橋</t>
  </si>
  <si>
    <t>668-1</t>
  </si>
  <si>
    <t>B66711</t>
  </si>
  <si>
    <t>S52</t>
  </si>
  <si>
    <t>第２板屋橋</t>
  </si>
  <si>
    <t>667-1</t>
  </si>
  <si>
    <t>B66511</t>
  </si>
  <si>
    <t>板　屋　橋</t>
  </si>
  <si>
    <t>665-1</t>
  </si>
  <si>
    <t>B66211</t>
  </si>
  <si>
    <t>H3</t>
  </si>
  <si>
    <t>Ｈ形鋼単純非合成桁橋</t>
  </si>
  <si>
    <t>界　目　橋</t>
  </si>
  <si>
    <t>662-1</t>
  </si>
  <si>
    <t>B66111</t>
  </si>
  <si>
    <t>S29</t>
  </si>
  <si>
    <t>大　豊　橋</t>
  </si>
  <si>
    <t>661-1</t>
  </si>
  <si>
    <t>B65741</t>
  </si>
  <si>
    <t>日　平　橋</t>
  </si>
  <si>
    <t>657-4</t>
  </si>
  <si>
    <t>B65731</t>
  </si>
  <si>
    <t>S47</t>
  </si>
  <si>
    <t>大　掘　橋</t>
  </si>
  <si>
    <t>657-3</t>
  </si>
  <si>
    <t>B65721</t>
  </si>
  <si>
    <t>S36</t>
  </si>
  <si>
    <t>栄　橋</t>
  </si>
  <si>
    <t>657-2</t>
  </si>
  <si>
    <t>B65711</t>
  </si>
  <si>
    <t>峠 之 元　橋</t>
  </si>
  <si>
    <t>657-1</t>
  </si>
  <si>
    <t>B65511</t>
  </si>
  <si>
    <t>S44</t>
  </si>
  <si>
    <t>汐　橋</t>
  </si>
  <si>
    <t>655-1</t>
  </si>
  <si>
    <t>B64611</t>
  </si>
  <si>
    <t>S39</t>
  </si>
  <si>
    <t>西 野 々　橋</t>
  </si>
  <si>
    <t>646-1</t>
  </si>
  <si>
    <t>S15拡幅</t>
  </si>
  <si>
    <t>B64511</t>
  </si>
  <si>
    <t>T3</t>
  </si>
  <si>
    <t>片　平　橋</t>
  </si>
  <si>
    <t>645-1</t>
  </si>
  <si>
    <t>B64111</t>
  </si>
  <si>
    <t>松　皮　橋</t>
  </si>
  <si>
    <t>641-1</t>
  </si>
  <si>
    <t>B63911</t>
  </si>
  <si>
    <t>第 一 坂 元　橋</t>
  </si>
  <si>
    <t>639-1</t>
  </si>
  <si>
    <t>B63811</t>
  </si>
  <si>
    <t>S60</t>
  </si>
  <si>
    <t>坂　元　橋</t>
  </si>
  <si>
    <t>638-1</t>
  </si>
  <si>
    <t>B63321</t>
  </si>
  <si>
    <t>鹿猪谷２号　橋</t>
  </si>
  <si>
    <t>633-2</t>
  </si>
  <si>
    <t>B63311</t>
  </si>
  <si>
    <t>鹿 猪 谷　橋</t>
  </si>
  <si>
    <t>633-1</t>
  </si>
  <si>
    <t>B62611</t>
  </si>
  <si>
    <t>H13</t>
  </si>
  <si>
    <t>ＰＣ単純箱桁橋</t>
  </si>
  <si>
    <t>井 出 の 口　橋</t>
  </si>
  <si>
    <t>626-1</t>
  </si>
  <si>
    <t>B61311</t>
  </si>
  <si>
    <t>武 田 之 内　橋</t>
  </si>
  <si>
    <t>613-1</t>
  </si>
  <si>
    <t>B60911</t>
  </si>
  <si>
    <t>尾　戸　橋</t>
  </si>
  <si>
    <t>609-1</t>
  </si>
  <si>
    <t>B60811</t>
  </si>
  <si>
    <t>椛　木　橋</t>
  </si>
  <si>
    <t>608-1</t>
  </si>
  <si>
    <t>B59111</t>
  </si>
  <si>
    <t>ＲＣ単純床版橋</t>
  </si>
  <si>
    <t>中　崎　橋</t>
  </si>
  <si>
    <t>591-1</t>
  </si>
  <si>
    <t>B22711</t>
  </si>
  <si>
    <t>北郷区黒木</t>
  </si>
  <si>
    <t>小 黒 木橋</t>
  </si>
  <si>
    <t>227-1</t>
  </si>
  <si>
    <t>B22631</t>
  </si>
  <si>
    <t>下ノ原橋</t>
  </si>
  <si>
    <t>226-3</t>
  </si>
  <si>
    <t>B22621</t>
  </si>
  <si>
    <t>入 下 本 村橋</t>
  </si>
  <si>
    <t>226-2</t>
  </si>
  <si>
    <t>B22611</t>
  </si>
  <si>
    <t>S56</t>
  </si>
  <si>
    <t>入　下　橋</t>
  </si>
  <si>
    <t>226-1</t>
  </si>
  <si>
    <t>B22511</t>
  </si>
  <si>
    <t>向 宇 納 間橋</t>
  </si>
  <si>
    <t>225-1</t>
  </si>
  <si>
    <t>B22421</t>
  </si>
  <si>
    <t>H9</t>
  </si>
  <si>
    <t>ＰＣ単純中空床版橋</t>
  </si>
  <si>
    <t>下 長 野　橋</t>
  </si>
  <si>
    <t>224-2</t>
  </si>
  <si>
    <t>B22411</t>
  </si>
  <si>
    <t>甲　田　橋</t>
  </si>
  <si>
    <t>224-1</t>
  </si>
  <si>
    <t>B22311</t>
  </si>
  <si>
    <t>造 次 郎　橋</t>
  </si>
  <si>
    <t>223-1</t>
  </si>
  <si>
    <t>B22211</t>
  </si>
  <si>
    <t>S49</t>
  </si>
  <si>
    <t>板　木　橋</t>
  </si>
  <si>
    <t>222-1</t>
  </si>
  <si>
    <t>B11861</t>
  </si>
  <si>
    <t>H7</t>
  </si>
  <si>
    <t>北郷区黒木</t>
  </si>
  <si>
    <t>玉 カ ツ ラ橋</t>
  </si>
  <si>
    <t>118-6</t>
  </si>
  <si>
    <t>B11851</t>
  </si>
  <si>
    <t>石 の 谷　橋</t>
  </si>
  <si>
    <t>118-5</t>
  </si>
  <si>
    <t>B11841</t>
  </si>
  <si>
    <t>玉カツラ４号橋</t>
  </si>
  <si>
    <t>118-4</t>
  </si>
  <si>
    <t>B11831</t>
  </si>
  <si>
    <t>S63</t>
  </si>
  <si>
    <t>玉カツラ３号橋</t>
  </si>
  <si>
    <t>118-3</t>
  </si>
  <si>
    <t>B11821</t>
  </si>
  <si>
    <t>玉カツラ２号橋</t>
  </si>
  <si>
    <t>118-2</t>
  </si>
  <si>
    <t>B11811</t>
  </si>
  <si>
    <t>石　出　橋</t>
  </si>
  <si>
    <t>118-1</t>
  </si>
  <si>
    <t>B11721</t>
  </si>
  <si>
    <t>ＰＣアーチカルバート</t>
  </si>
  <si>
    <t>畑 ノ 尻　橋</t>
  </si>
  <si>
    <t>117-2</t>
  </si>
  <si>
    <t>B11711</t>
  </si>
  <si>
    <t>H14</t>
  </si>
  <si>
    <t>秋　元　橋</t>
  </si>
  <si>
    <t>117-1</t>
  </si>
  <si>
    <t>B11621</t>
  </si>
  <si>
    <t>H6</t>
  </si>
  <si>
    <t>奥　梠　橋</t>
  </si>
  <si>
    <t>116-2</t>
  </si>
  <si>
    <t>H17伸縮継手補修</t>
  </si>
  <si>
    <t>B11611</t>
  </si>
  <si>
    <t>下　角　橋</t>
  </si>
  <si>
    <t>116-1</t>
  </si>
  <si>
    <t>B11591</t>
  </si>
  <si>
    <t>上 長 野　橋</t>
  </si>
  <si>
    <t>115-9</t>
  </si>
  <si>
    <t>B11581</t>
  </si>
  <si>
    <t>稲　荷　橋</t>
  </si>
  <si>
    <t>115-8</t>
  </si>
  <si>
    <t>B11571</t>
  </si>
  <si>
    <t>H19</t>
  </si>
  <si>
    <t>長　野　橋</t>
  </si>
  <si>
    <t>115-7</t>
  </si>
  <si>
    <t>B11561</t>
  </si>
  <si>
    <t>薬　師　橋</t>
  </si>
  <si>
    <t>115-6</t>
  </si>
  <si>
    <t>B11551</t>
  </si>
  <si>
    <t>中の原橋</t>
  </si>
  <si>
    <t>115-5</t>
  </si>
  <si>
    <t>B11541</t>
  </si>
  <si>
    <t>岩　下　橋</t>
  </si>
  <si>
    <t>115-4</t>
  </si>
  <si>
    <t>B11531</t>
  </si>
  <si>
    <t>田　谷　橋</t>
  </si>
  <si>
    <t>115-3</t>
  </si>
  <si>
    <t>B11521</t>
  </si>
  <si>
    <t>入　谷　橋</t>
  </si>
  <si>
    <t>115-2</t>
  </si>
  <si>
    <t>B11511</t>
  </si>
  <si>
    <t>天　神　橋</t>
  </si>
  <si>
    <t>115-1</t>
  </si>
  <si>
    <t>50年以上</t>
  </si>
  <si>
    <t>Ｓ34以前</t>
  </si>
  <si>
    <t>104-2</t>
  </si>
  <si>
    <t>新長谷橋</t>
  </si>
  <si>
    <t>コンスパン工法</t>
  </si>
  <si>
    <t>H.18</t>
  </si>
  <si>
    <t>116-3</t>
  </si>
  <si>
    <t>下秋元橋</t>
  </si>
  <si>
    <t>H20</t>
  </si>
  <si>
    <t>116-4</t>
  </si>
  <si>
    <t>H21</t>
  </si>
  <si>
    <t>744-1</t>
  </si>
  <si>
    <t>日　平　橋</t>
  </si>
  <si>
    <t>西郷区田代</t>
  </si>
  <si>
    <t>S39</t>
  </si>
  <si>
    <t>四捨五入</t>
  </si>
  <si>
    <t>15m未満</t>
  </si>
  <si>
    <t>15m以上</t>
  </si>
  <si>
    <t>H22</t>
  </si>
  <si>
    <t>ﾎﾟｽﾄﾃﾝｼｮﾝ方式ＰＣ単純床版橋</t>
  </si>
  <si>
    <t>H18</t>
  </si>
  <si>
    <t>Ｈ26橋梁修繕</t>
  </si>
  <si>
    <t>543-1</t>
  </si>
  <si>
    <t>B53711</t>
  </si>
  <si>
    <t>H.20</t>
  </si>
  <si>
    <t>537-1</t>
  </si>
  <si>
    <t>B53411</t>
  </si>
  <si>
    <t>S.53</t>
  </si>
  <si>
    <t>523-1</t>
  </si>
  <si>
    <t>519-1</t>
  </si>
  <si>
    <t>B51611</t>
  </si>
  <si>
    <t>S.31</t>
  </si>
  <si>
    <t>503-3</t>
  </si>
  <si>
    <t>B50321</t>
  </si>
  <si>
    <t>S.38</t>
  </si>
  <si>
    <t>503-1</t>
  </si>
  <si>
    <t>B50211</t>
  </si>
  <si>
    <t>502-1</t>
  </si>
  <si>
    <t>B49931</t>
  </si>
  <si>
    <t>S.41</t>
  </si>
  <si>
    <t>ボックスカルバート</t>
  </si>
  <si>
    <t>499-3</t>
  </si>
  <si>
    <t>B49921</t>
  </si>
  <si>
    <t>S.56</t>
  </si>
  <si>
    <t>498-2</t>
  </si>
  <si>
    <t>B49811</t>
  </si>
  <si>
    <t>S. 5</t>
  </si>
  <si>
    <t>463-1</t>
  </si>
  <si>
    <t>B46221</t>
  </si>
  <si>
    <t>S.45</t>
  </si>
  <si>
    <t>221-1</t>
  </si>
  <si>
    <t>B22011</t>
  </si>
  <si>
    <t>S.50</t>
  </si>
  <si>
    <t>217-1</t>
  </si>
  <si>
    <t>B21511</t>
  </si>
  <si>
    <t>S.54</t>
  </si>
  <si>
    <t>215-1</t>
  </si>
  <si>
    <t>B21431</t>
  </si>
  <si>
    <t>214-3</t>
  </si>
  <si>
    <t>B21421</t>
  </si>
  <si>
    <t>S.47</t>
  </si>
  <si>
    <t>214-2</t>
  </si>
  <si>
    <t>B21411</t>
  </si>
  <si>
    <t>S.60</t>
  </si>
  <si>
    <t>214-1</t>
  </si>
  <si>
    <t>B21331</t>
  </si>
  <si>
    <t>S.55</t>
  </si>
  <si>
    <t>Ｂ10411</t>
  </si>
  <si>
    <t>103-1</t>
  </si>
  <si>
    <t>Ｂ10221</t>
  </si>
  <si>
    <t>S.46</t>
  </si>
  <si>
    <t>点検年度</t>
  </si>
  <si>
    <t>２８</t>
  </si>
  <si>
    <t>２７</t>
  </si>
  <si>
    <t>２９</t>
  </si>
  <si>
    <t>Ｈ２７</t>
  </si>
  <si>
    <t>Ｈ２８</t>
  </si>
  <si>
    <t>Ｈ２９</t>
  </si>
  <si>
    <t>２０箇所</t>
  </si>
  <si>
    <t>２６箇所</t>
  </si>
  <si>
    <t>２６</t>
  </si>
  <si>
    <t>計</t>
  </si>
  <si>
    <t>２１箇所</t>
  </si>
  <si>
    <t>２７箇所</t>
  </si>
  <si>
    <t>※１箇所については、補修委託の際に点検実施。</t>
  </si>
  <si>
    <t>６０箇所</t>
  </si>
  <si>
    <t>２４箇所</t>
  </si>
  <si>
    <t>１９箇所</t>
  </si>
  <si>
    <t>７４箇所</t>
  </si>
  <si>
    <t>20箇所</t>
  </si>
  <si>
    <t>２1箇所</t>
  </si>
  <si>
    <t>２８</t>
  </si>
  <si>
    <t>６３箇所</t>
  </si>
  <si>
    <t>※３橋については、補修委託の際に点検実施。</t>
  </si>
  <si>
    <t>Ⅱ</t>
  </si>
  <si>
    <t>Ⅰ</t>
  </si>
  <si>
    <t>Ⅲ</t>
  </si>
  <si>
    <t>Ｈ２６委託・工事</t>
  </si>
  <si>
    <t>Ｈ２７委託</t>
  </si>
  <si>
    <t>Ｈ３０委託</t>
  </si>
  <si>
    <t>○</t>
  </si>
  <si>
    <t>H28削除（改良によりＢＯＸ）土被り１m以上</t>
  </si>
  <si>
    <t>防安事業で補修</t>
  </si>
  <si>
    <t>Ⅲ</t>
  </si>
  <si>
    <t>Ⅱ</t>
  </si>
  <si>
    <t>Ⅰ</t>
  </si>
  <si>
    <t>Ⅱ</t>
  </si>
  <si>
    <t>Ⅰ</t>
  </si>
  <si>
    <t>Ⅱ</t>
  </si>
  <si>
    <t>Ⅱ</t>
  </si>
  <si>
    <t>Ⅱ</t>
  </si>
  <si>
    <t>Ⅱ</t>
  </si>
  <si>
    <t>Ⅱ</t>
  </si>
  <si>
    <t>Ⅱ</t>
  </si>
  <si>
    <t>Ⅰ</t>
  </si>
  <si>
    <t>Ⅰ</t>
  </si>
  <si>
    <t>Ⅱ</t>
  </si>
  <si>
    <t>Ⅰ</t>
  </si>
  <si>
    <t>Ⅰ</t>
  </si>
  <si>
    <t>Ⅰ</t>
  </si>
  <si>
    <t>Ⅱ</t>
  </si>
  <si>
    <t>点検結果</t>
  </si>
  <si>
    <t>削除</t>
  </si>
  <si>
    <t>【南郷】</t>
  </si>
  <si>
    <t>【西郷】</t>
  </si>
  <si>
    <t>【北郷】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</si>
</sst>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;[Red]\-#,##0.0"/>
    <numFmt numFmtId="179" formatCode="0\ \ "/>
    <numFmt numFmtId="180" formatCode="0\ \ \ "/>
    <numFmt numFmtId="181" formatCode="0.0\ \ \ "/>
    <numFmt numFmtId="182" formatCode="0_);[Red]\(0\)"/>
    <numFmt numFmtId="183" formatCode="0.0_ "/>
    <numFmt numFmtId="184" formatCode="0_);\(0\)"/>
    <numFmt numFmtId="185" formatCode="0.00_);[Red]\(0.00\)"/>
    <numFmt numFmtId="186" formatCode="0_ "/>
    <numFmt numFmtId="187" formatCode="0.00_ "/>
    <numFmt numFmtId="188" formatCode="0.000_);[Red]\(0.000\)"/>
    <numFmt numFmtId="189" formatCode="#,##0&quot; 千円&quot;\ "/>
    <numFmt numFmtId="190" formatCode="0.0000_);[Red]\(0.0000\)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6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8"/>
      <color indexed="10"/>
      <name val="ＭＳ Ｐ明朝"/>
      <family val="1"/>
    </font>
    <font>
      <sz val="10"/>
      <color indexed="30"/>
      <name val="ＭＳ 明朝"/>
      <family val="1"/>
    </font>
    <font>
      <sz val="10"/>
      <color indexed="10"/>
      <name val="ＭＳ 明朝"/>
      <family val="1"/>
    </font>
    <font>
      <sz val="10"/>
      <color indexed="3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  <font>
      <sz val="11"/>
      <color rgb="FFFF0000"/>
      <name val="ＭＳ Ｐ明朝"/>
      <family val="1"/>
    </font>
    <font>
      <sz val="8"/>
      <color rgb="FFFF0000"/>
      <name val="ＭＳ Ｐ明朝"/>
      <family val="1"/>
    </font>
    <font>
      <sz val="10"/>
      <color rgb="FF0070C0"/>
      <name val="ＭＳ 明朝"/>
      <family val="1"/>
    </font>
    <font>
      <sz val="10"/>
      <color rgb="FFFF0000"/>
      <name val="ＭＳ 明朝"/>
      <family val="1"/>
    </font>
    <font>
      <sz val="10"/>
      <color rgb="FF0070C0"/>
      <name val="ＭＳ Ｐ明朝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85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5" fontId="3" fillId="0" borderId="10" xfId="48" applyNumberFormat="1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185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0" fontId="4" fillId="33" borderId="10" xfId="0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 wrapText="1"/>
    </xf>
    <xf numFmtId="185" fontId="4" fillId="33" borderId="10" xfId="0" applyNumberFormat="1" applyFont="1" applyFill="1" applyBorder="1" applyAlignment="1" applyProtection="1">
      <alignment horizontal="right" vertical="center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vertical="center"/>
    </xf>
    <xf numFmtId="185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185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shrinkToFit="1"/>
    </xf>
    <xf numFmtId="185" fontId="6" fillId="0" borderId="0" xfId="0" applyNumberFormat="1" applyFont="1" applyAlignment="1">
      <alignment horizontal="center" vertical="center"/>
    </xf>
    <xf numFmtId="0" fontId="2" fillId="34" borderId="0" xfId="0" applyFont="1" applyFill="1" applyAlignment="1">
      <alignment/>
    </xf>
    <xf numFmtId="185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185" fontId="4" fillId="0" borderId="10" xfId="0" applyNumberFormat="1" applyFont="1" applyFill="1" applyBorder="1" applyAlignment="1" applyProtection="1">
      <alignment horizontal="right" vertical="center"/>
      <protection locked="0"/>
    </xf>
    <xf numFmtId="185" fontId="4" fillId="0" borderId="10" xfId="0" applyNumberFormat="1" applyFont="1" applyFill="1" applyBorder="1" applyAlignment="1" applyProtection="1">
      <alignment horizontal="center" vertical="center"/>
      <protection locked="0"/>
    </xf>
    <xf numFmtId="187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6" borderId="0" xfId="0" applyNumberFormat="1" applyFont="1" applyFill="1" applyAlignment="1">
      <alignment horizontal="center" vertical="center"/>
    </xf>
    <xf numFmtId="0" fontId="2" fillId="36" borderId="0" xfId="0" applyFont="1" applyFill="1" applyAlignment="1">
      <alignment horizontal="left" vertical="center"/>
    </xf>
    <xf numFmtId="186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9" borderId="10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185" fontId="2" fillId="0" borderId="10" xfId="0" applyNumberFormat="1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0" fontId="2" fillId="9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left" vertical="center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185" fontId="52" fillId="0" borderId="10" xfId="0" applyNumberFormat="1" applyFont="1" applyBorder="1" applyAlignment="1">
      <alignment horizontal="center" vertical="center"/>
    </xf>
    <xf numFmtId="185" fontId="53" fillId="0" borderId="10" xfId="0" applyNumberFormat="1" applyFont="1" applyBorder="1" applyAlignment="1">
      <alignment horizontal="center" vertical="center"/>
    </xf>
    <xf numFmtId="182" fontId="5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49" fontId="4" fillId="37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>
      <alignment horizontal="center" vertical="center"/>
    </xf>
    <xf numFmtId="186" fontId="9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 applyProtection="1">
      <alignment horizontal="left" vertical="center"/>
      <protection locked="0"/>
    </xf>
    <xf numFmtId="49" fontId="9" fillId="0" borderId="10" xfId="0" applyNumberFormat="1" applyFont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vertical="center"/>
      <protection locked="0"/>
    </xf>
    <xf numFmtId="0" fontId="9" fillId="33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14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49" fontId="4" fillId="8" borderId="10" xfId="0" applyNumberFormat="1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left" vertical="center"/>
    </xf>
    <xf numFmtId="49" fontId="2" fillId="19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>
      <alignment horizontal="center" vertical="center"/>
    </xf>
    <xf numFmtId="185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left" vertical="center"/>
    </xf>
    <xf numFmtId="185" fontId="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77" fontId="2" fillId="0" borderId="10" xfId="0" applyNumberFormat="1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center" vertical="center"/>
    </xf>
    <xf numFmtId="182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53" fillId="0" borderId="10" xfId="0" applyNumberFormat="1" applyFont="1" applyFill="1" applyBorder="1" applyAlignment="1">
      <alignment horizontal="center" vertical="center"/>
    </xf>
    <xf numFmtId="182" fontId="52" fillId="0" borderId="10" xfId="0" applyNumberFormat="1" applyFont="1" applyFill="1" applyBorder="1" applyAlignment="1">
      <alignment horizontal="center" vertical="center"/>
    </xf>
    <xf numFmtId="185" fontId="52" fillId="0" borderId="10" xfId="0" applyNumberFormat="1" applyFont="1" applyFill="1" applyBorder="1" applyAlignment="1">
      <alignment horizontal="center" vertical="center"/>
    </xf>
    <xf numFmtId="185" fontId="2" fillId="0" borderId="0" xfId="0" applyNumberFormat="1" applyFont="1" applyFill="1" applyAlignment="1">
      <alignment horizontal="center" vertical="center"/>
    </xf>
    <xf numFmtId="186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4" fillId="37" borderId="10" xfId="0" applyNumberFormat="1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left" vertical="center"/>
    </xf>
    <xf numFmtId="185" fontId="7" fillId="0" borderId="10" xfId="0" applyNumberFormat="1" applyFont="1" applyFill="1" applyBorder="1" applyAlignment="1" applyProtection="1">
      <alignment horizontal="center" vertical="center"/>
      <protection locked="0"/>
    </xf>
    <xf numFmtId="185" fontId="3" fillId="0" borderId="10" xfId="48" applyNumberFormat="1" applyFont="1" applyFill="1" applyBorder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/>
    </xf>
    <xf numFmtId="49" fontId="3" fillId="14" borderId="10" xfId="0" applyNumberFormat="1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0" fontId="52" fillId="0" borderId="0" xfId="0" applyNumberFormat="1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5" fontId="4" fillId="0" borderId="10" xfId="0" applyNumberFormat="1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Line 12"/>
        <xdr:cNvSpPr>
          <a:spLocks/>
        </xdr:cNvSpPr>
      </xdr:nvSpPr>
      <xdr:spPr>
        <a:xfrm>
          <a:off x="2162175" y="247650"/>
          <a:ext cx="37338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Line 12"/>
        <xdr:cNvSpPr>
          <a:spLocks/>
        </xdr:cNvSpPr>
      </xdr:nvSpPr>
      <xdr:spPr>
        <a:xfrm>
          <a:off x="1914525" y="247650"/>
          <a:ext cx="3924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Line 12"/>
        <xdr:cNvSpPr>
          <a:spLocks/>
        </xdr:cNvSpPr>
      </xdr:nvSpPr>
      <xdr:spPr>
        <a:xfrm>
          <a:off x="2400300" y="247650"/>
          <a:ext cx="39243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2"/>
        <xdr:cNvSpPr>
          <a:spLocks/>
        </xdr:cNvSpPr>
      </xdr:nvSpPr>
      <xdr:spPr>
        <a:xfrm>
          <a:off x="2095500" y="0"/>
          <a:ext cx="382905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4"/>
  <sheetViews>
    <sheetView zoomScaleSheetLayoutView="70" zoomScalePageLayoutView="0" workbookViewId="0" topLeftCell="A37">
      <selection activeCell="P54" sqref="P54"/>
    </sheetView>
  </sheetViews>
  <sheetFormatPr defaultColWidth="9.00390625" defaultRowHeight="13.5"/>
  <cols>
    <col min="1" max="1" width="4.00390625" style="1" customWidth="1"/>
    <col min="2" max="2" width="8.625" style="122" customWidth="1"/>
    <col min="3" max="3" width="15.75390625" style="3" customWidth="1"/>
    <col min="4" max="4" width="12.25390625" style="125" customWidth="1"/>
    <col min="5" max="5" width="7.75390625" style="136" customWidth="1"/>
    <col min="6" max="6" width="5.75390625" style="145" customWidth="1"/>
    <col min="7" max="9" width="7.75390625" style="136" customWidth="1"/>
    <col min="10" max="10" width="8.75390625" style="136" customWidth="1"/>
    <col min="11" max="11" width="18.125" style="127" customWidth="1"/>
    <col min="12" max="13" width="8.75390625" style="48" customWidth="1"/>
    <col min="14" max="14" width="8.75390625" style="52" customWidth="1"/>
    <col min="15" max="15" width="6.00390625" style="54" customWidth="1"/>
    <col min="16" max="16" width="10.375" style="1" customWidth="1"/>
    <col min="17" max="16384" width="9.00390625" style="1" customWidth="1"/>
  </cols>
  <sheetData>
    <row r="1" ht="19.5" customHeight="1">
      <c r="B1" s="151" t="s">
        <v>926</v>
      </c>
    </row>
    <row r="2" spans="2:16" s="17" customFormat="1" ht="19.5" customHeight="1">
      <c r="B2" s="121" t="s">
        <v>74</v>
      </c>
      <c r="C2" s="15" t="s">
        <v>205</v>
      </c>
      <c r="D2" s="55" t="s">
        <v>204</v>
      </c>
      <c r="E2" s="123" t="s">
        <v>206</v>
      </c>
      <c r="F2" s="143" t="s">
        <v>818</v>
      </c>
      <c r="G2" s="123" t="s">
        <v>819</v>
      </c>
      <c r="H2" s="123" t="s">
        <v>820</v>
      </c>
      <c r="I2" s="123" t="s">
        <v>207</v>
      </c>
      <c r="J2" s="123" t="s">
        <v>225</v>
      </c>
      <c r="K2" s="124" t="s">
        <v>208</v>
      </c>
      <c r="L2" s="55" t="s">
        <v>150</v>
      </c>
      <c r="M2" s="55" t="s">
        <v>75</v>
      </c>
      <c r="N2" s="40" t="s">
        <v>874</v>
      </c>
      <c r="O2" s="53" t="s">
        <v>211</v>
      </c>
      <c r="P2" s="114" t="s">
        <v>924</v>
      </c>
    </row>
    <row r="3" spans="1:16" ht="19.5" customHeight="1">
      <c r="A3" s="1">
        <v>1</v>
      </c>
      <c r="B3" s="101" t="s">
        <v>78</v>
      </c>
      <c r="C3" s="49" t="s">
        <v>0</v>
      </c>
      <c r="D3" s="38" t="s">
        <v>139</v>
      </c>
      <c r="E3" s="103">
        <v>22.8</v>
      </c>
      <c r="F3" s="107">
        <f aca="true" t="shared" si="0" ref="F3:F20">ROUND(E3,0)</f>
        <v>23</v>
      </c>
      <c r="G3" s="42">
        <f aca="true" t="shared" si="1" ref="G3:G34">IF(F3&lt;15,"○","")</f>
      </c>
      <c r="H3" s="42" t="str">
        <f aca="true" t="shared" si="2" ref="H3:H34">IF(F3&gt;=15,"○","")</f>
        <v>○</v>
      </c>
      <c r="I3" s="103">
        <v>5</v>
      </c>
      <c r="J3" s="103">
        <v>114.54</v>
      </c>
      <c r="K3" s="108" t="s">
        <v>236</v>
      </c>
      <c r="L3" s="39" t="s">
        <v>209</v>
      </c>
      <c r="M3" s="39">
        <v>25</v>
      </c>
      <c r="N3" s="51" t="s">
        <v>875</v>
      </c>
      <c r="O3" s="106" t="s">
        <v>64</v>
      </c>
      <c r="P3" s="99" t="s">
        <v>897</v>
      </c>
    </row>
    <row r="4" spans="1:16" ht="19.5" customHeight="1">
      <c r="A4" s="1">
        <v>2</v>
      </c>
      <c r="B4" s="101" t="s">
        <v>79</v>
      </c>
      <c r="C4" s="49" t="s">
        <v>63</v>
      </c>
      <c r="D4" s="38" t="s">
        <v>139</v>
      </c>
      <c r="E4" s="103">
        <v>7</v>
      </c>
      <c r="F4" s="107">
        <f t="shared" si="0"/>
        <v>7</v>
      </c>
      <c r="G4" s="42" t="str">
        <f t="shared" si="1"/>
        <v>○</v>
      </c>
      <c r="H4" s="42">
        <f t="shared" si="2"/>
      </c>
      <c r="I4" s="103">
        <v>5</v>
      </c>
      <c r="J4" s="103">
        <f aca="true" t="shared" si="3" ref="J4:J20">E4*I4</f>
        <v>35</v>
      </c>
      <c r="K4" s="108" t="s">
        <v>264</v>
      </c>
      <c r="L4" s="39" t="s">
        <v>209</v>
      </c>
      <c r="M4" s="39">
        <v>25</v>
      </c>
      <c r="N4" s="51" t="s">
        <v>875</v>
      </c>
      <c r="O4" s="106" t="s">
        <v>65</v>
      </c>
      <c r="P4" s="99" t="s">
        <v>897</v>
      </c>
    </row>
    <row r="5" spans="1:16" ht="19.5" customHeight="1">
      <c r="A5" s="1">
        <v>3</v>
      </c>
      <c r="B5" s="101" t="s">
        <v>80</v>
      </c>
      <c r="C5" s="49" t="s">
        <v>1</v>
      </c>
      <c r="D5" s="38" t="s">
        <v>139</v>
      </c>
      <c r="E5" s="103">
        <v>6.5</v>
      </c>
      <c r="F5" s="107">
        <f t="shared" si="0"/>
        <v>7</v>
      </c>
      <c r="G5" s="42" t="str">
        <f t="shared" si="1"/>
        <v>○</v>
      </c>
      <c r="H5" s="42">
        <f t="shared" si="2"/>
      </c>
      <c r="I5" s="103">
        <v>3.6</v>
      </c>
      <c r="J5" s="103">
        <f t="shared" si="3"/>
        <v>23.400000000000002</v>
      </c>
      <c r="K5" s="108" t="s">
        <v>271</v>
      </c>
      <c r="L5" s="39" t="s">
        <v>210</v>
      </c>
      <c r="M5" s="39">
        <v>14</v>
      </c>
      <c r="N5" s="51" t="s">
        <v>875</v>
      </c>
      <c r="O5" s="106" t="s">
        <v>66</v>
      </c>
      <c r="P5" s="99" t="s">
        <v>897</v>
      </c>
    </row>
    <row r="6" spans="1:16" ht="19.5" customHeight="1">
      <c r="A6" s="1">
        <v>4</v>
      </c>
      <c r="B6" s="101" t="s">
        <v>260</v>
      </c>
      <c r="C6" s="50" t="s">
        <v>18</v>
      </c>
      <c r="D6" s="38" t="s">
        <v>140</v>
      </c>
      <c r="E6" s="103">
        <v>8</v>
      </c>
      <c r="F6" s="107">
        <f t="shared" si="0"/>
        <v>8</v>
      </c>
      <c r="G6" s="42" t="str">
        <f t="shared" si="1"/>
        <v>○</v>
      </c>
      <c r="H6" s="42">
        <f t="shared" si="2"/>
      </c>
      <c r="I6" s="103">
        <v>4.1</v>
      </c>
      <c r="J6" s="103">
        <f t="shared" si="3"/>
        <v>32.8</v>
      </c>
      <c r="K6" s="108" t="s">
        <v>265</v>
      </c>
      <c r="L6" s="39" t="s">
        <v>213</v>
      </c>
      <c r="M6" s="39">
        <v>14</v>
      </c>
      <c r="N6" s="102" t="s">
        <v>876</v>
      </c>
      <c r="O6" s="106" t="s">
        <v>254</v>
      </c>
      <c r="P6" s="99" t="s">
        <v>897</v>
      </c>
    </row>
    <row r="7" spans="1:16" ht="19.5" customHeight="1">
      <c r="A7" s="1">
        <v>5</v>
      </c>
      <c r="B7" s="101" t="s">
        <v>250</v>
      </c>
      <c r="C7" s="50" t="s">
        <v>10</v>
      </c>
      <c r="D7" s="38" t="s">
        <v>140</v>
      </c>
      <c r="E7" s="103">
        <v>12.6</v>
      </c>
      <c r="F7" s="107">
        <f t="shared" si="0"/>
        <v>13</v>
      </c>
      <c r="G7" s="42" t="str">
        <f t="shared" si="1"/>
        <v>○</v>
      </c>
      <c r="H7" s="42">
        <f t="shared" si="2"/>
      </c>
      <c r="I7" s="103">
        <v>3.6</v>
      </c>
      <c r="J7" s="103">
        <f t="shared" si="3"/>
        <v>45.36</v>
      </c>
      <c r="K7" s="108" t="s">
        <v>221</v>
      </c>
      <c r="L7" s="39" t="s">
        <v>214</v>
      </c>
      <c r="M7" s="39">
        <v>14</v>
      </c>
      <c r="N7" s="102" t="s">
        <v>876</v>
      </c>
      <c r="O7" s="106" t="s">
        <v>255</v>
      </c>
      <c r="P7" s="99" t="s">
        <v>897</v>
      </c>
    </row>
    <row r="8" spans="1:16" ht="19.5" customHeight="1">
      <c r="A8" s="1">
        <v>6</v>
      </c>
      <c r="B8" s="101" t="s">
        <v>251</v>
      </c>
      <c r="C8" s="50" t="s">
        <v>11</v>
      </c>
      <c r="D8" s="38" t="s">
        <v>140</v>
      </c>
      <c r="E8" s="103">
        <v>5.1</v>
      </c>
      <c r="F8" s="107">
        <f t="shared" si="0"/>
        <v>5</v>
      </c>
      <c r="G8" s="42" t="str">
        <f t="shared" si="1"/>
        <v>○</v>
      </c>
      <c r="H8" s="42">
        <f t="shared" si="2"/>
      </c>
      <c r="I8" s="103">
        <v>3.7</v>
      </c>
      <c r="J8" s="103">
        <f t="shared" si="3"/>
        <v>18.87</v>
      </c>
      <c r="K8" s="108" t="s">
        <v>266</v>
      </c>
      <c r="L8" s="39" t="s">
        <v>215</v>
      </c>
      <c r="M8" s="39">
        <v>14</v>
      </c>
      <c r="N8" s="102" t="s">
        <v>876</v>
      </c>
      <c r="O8" s="106" t="s">
        <v>256</v>
      </c>
      <c r="P8" s="99" t="s">
        <v>898</v>
      </c>
    </row>
    <row r="9" spans="1:17" ht="19.5" customHeight="1">
      <c r="A9" s="110"/>
      <c r="B9" s="101" t="s">
        <v>252</v>
      </c>
      <c r="C9" s="147" t="s">
        <v>9</v>
      </c>
      <c r="D9" s="38" t="s">
        <v>140</v>
      </c>
      <c r="E9" s="103"/>
      <c r="F9" s="107">
        <f t="shared" si="0"/>
        <v>0</v>
      </c>
      <c r="G9" s="42" t="s">
        <v>925</v>
      </c>
      <c r="H9" s="42">
        <f t="shared" si="2"/>
      </c>
      <c r="I9" s="103">
        <v>3.6</v>
      </c>
      <c r="J9" s="103"/>
      <c r="K9" s="108" t="s">
        <v>265</v>
      </c>
      <c r="L9" s="39" t="s">
        <v>212</v>
      </c>
      <c r="M9" s="39">
        <v>14</v>
      </c>
      <c r="N9" s="51"/>
      <c r="O9" s="150" t="s">
        <v>253</v>
      </c>
      <c r="P9" s="109" t="s">
        <v>898</v>
      </c>
      <c r="Q9" s="1" t="s">
        <v>904</v>
      </c>
    </row>
    <row r="10" spans="1:17" ht="19.5" customHeight="1">
      <c r="A10" s="1">
        <v>7</v>
      </c>
      <c r="B10" s="101" t="s">
        <v>118</v>
      </c>
      <c r="C10" s="100" t="s">
        <v>48</v>
      </c>
      <c r="D10" s="38" t="s">
        <v>140</v>
      </c>
      <c r="E10" s="103">
        <v>70</v>
      </c>
      <c r="F10" s="107">
        <f t="shared" si="0"/>
        <v>70</v>
      </c>
      <c r="G10" s="42"/>
      <c r="H10" s="42" t="str">
        <f t="shared" si="2"/>
        <v>○</v>
      </c>
      <c r="I10" s="103">
        <v>4.5</v>
      </c>
      <c r="J10" s="103">
        <f t="shared" si="3"/>
        <v>315</v>
      </c>
      <c r="K10" s="108" t="s">
        <v>236</v>
      </c>
      <c r="L10" s="39" t="s">
        <v>216</v>
      </c>
      <c r="M10" s="39">
        <v>14</v>
      </c>
      <c r="N10" s="149" t="s">
        <v>877</v>
      </c>
      <c r="O10" s="106" t="s">
        <v>181</v>
      </c>
      <c r="P10" s="99"/>
      <c r="Q10" s="1" t="s">
        <v>902</v>
      </c>
    </row>
    <row r="11" spans="1:16" ht="19.5" customHeight="1">
      <c r="A11" s="1">
        <v>8</v>
      </c>
      <c r="B11" s="101" t="s">
        <v>119</v>
      </c>
      <c r="C11" s="49" t="s">
        <v>49</v>
      </c>
      <c r="D11" s="38" t="s">
        <v>140</v>
      </c>
      <c r="E11" s="103">
        <v>80</v>
      </c>
      <c r="F11" s="107">
        <f t="shared" si="0"/>
        <v>80</v>
      </c>
      <c r="G11" s="42">
        <f t="shared" si="1"/>
      </c>
      <c r="H11" s="42" t="str">
        <f t="shared" si="2"/>
        <v>○</v>
      </c>
      <c r="I11" s="103">
        <v>5</v>
      </c>
      <c r="J11" s="103">
        <f t="shared" si="3"/>
        <v>400</v>
      </c>
      <c r="K11" s="108" t="s">
        <v>236</v>
      </c>
      <c r="L11" s="39" t="s">
        <v>217</v>
      </c>
      <c r="M11" s="39">
        <v>14</v>
      </c>
      <c r="N11" s="51" t="s">
        <v>875</v>
      </c>
      <c r="O11" s="106" t="s">
        <v>182</v>
      </c>
      <c r="P11" s="99" t="s">
        <v>897</v>
      </c>
    </row>
    <row r="12" spans="1:16" ht="19.5" customHeight="1">
      <c r="A12" s="1">
        <v>9</v>
      </c>
      <c r="B12" s="101" t="s">
        <v>129</v>
      </c>
      <c r="C12" s="50" t="s">
        <v>59</v>
      </c>
      <c r="D12" s="38" t="s">
        <v>140</v>
      </c>
      <c r="E12" s="103">
        <v>51.9</v>
      </c>
      <c r="F12" s="107">
        <f t="shared" si="0"/>
        <v>52</v>
      </c>
      <c r="G12" s="42">
        <f t="shared" si="1"/>
      </c>
      <c r="H12" s="42" t="str">
        <f t="shared" si="2"/>
        <v>○</v>
      </c>
      <c r="I12" s="103">
        <v>5</v>
      </c>
      <c r="J12" s="103">
        <f t="shared" si="3"/>
        <v>259.5</v>
      </c>
      <c r="K12" s="108" t="s">
        <v>236</v>
      </c>
      <c r="L12" s="39" t="s">
        <v>222</v>
      </c>
      <c r="M12" s="39">
        <v>14</v>
      </c>
      <c r="N12" s="102" t="s">
        <v>876</v>
      </c>
      <c r="O12" s="106" t="s">
        <v>192</v>
      </c>
      <c r="P12" s="99" t="s">
        <v>897</v>
      </c>
    </row>
    <row r="13" spans="1:16" s="2" customFormat="1" ht="19.5" customHeight="1">
      <c r="A13" s="1">
        <v>10</v>
      </c>
      <c r="B13" s="101" t="s">
        <v>83</v>
      </c>
      <c r="C13" s="49" t="s">
        <v>4</v>
      </c>
      <c r="D13" s="38" t="s">
        <v>139</v>
      </c>
      <c r="E13" s="103">
        <v>14.6</v>
      </c>
      <c r="F13" s="107">
        <f t="shared" si="0"/>
        <v>15</v>
      </c>
      <c r="G13" s="42" t="s">
        <v>903</v>
      </c>
      <c r="H13" s="42"/>
      <c r="I13" s="103">
        <v>4</v>
      </c>
      <c r="J13" s="103">
        <f t="shared" si="3"/>
        <v>58.4</v>
      </c>
      <c r="K13" s="108" t="s">
        <v>221</v>
      </c>
      <c r="L13" s="39" t="s">
        <v>218</v>
      </c>
      <c r="M13" s="39">
        <v>14</v>
      </c>
      <c r="N13" s="51" t="s">
        <v>875</v>
      </c>
      <c r="O13" s="106" t="s">
        <v>69</v>
      </c>
      <c r="P13" s="99" t="s">
        <v>897</v>
      </c>
    </row>
    <row r="14" spans="1:16" s="2" customFormat="1" ht="19.5" customHeight="1">
      <c r="A14" s="1">
        <v>11</v>
      </c>
      <c r="B14" s="101" t="s">
        <v>98</v>
      </c>
      <c r="C14" s="50" t="s">
        <v>29</v>
      </c>
      <c r="D14" s="38" t="s">
        <v>140</v>
      </c>
      <c r="E14" s="103">
        <v>12.5</v>
      </c>
      <c r="F14" s="107">
        <f t="shared" si="0"/>
        <v>13</v>
      </c>
      <c r="G14" s="42" t="str">
        <f t="shared" si="1"/>
        <v>○</v>
      </c>
      <c r="H14" s="42">
        <f t="shared" si="2"/>
      </c>
      <c r="I14" s="103">
        <v>3</v>
      </c>
      <c r="J14" s="103">
        <f t="shared" si="3"/>
        <v>37.5</v>
      </c>
      <c r="K14" s="108" t="s">
        <v>221</v>
      </c>
      <c r="L14" s="39" t="s">
        <v>210</v>
      </c>
      <c r="M14" s="39">
        <v>14</v>
      </c>
      <c r="N14" s="102" t="s">
        <v>876</v>
      </c>
      <c r="O14" s="106" t="s">
        <v>162</v>
      </c>
      <c r="P14" s="99" t="s">
        <v>897</v>
      </c>
    </row>
    <row r="15" spans="1:16" s="2" customFormat="1" ht="19.5" customHeight="1">
      <c r="A15" s="1">
        <v>12</v>
      </c>
      <c r="B15" s="101" t="s">
        <v>87</v>
      </c>
      <c r="C15" s="50" t="s">
        <v>12</v>
      </c>
      <c r="D15" s="38" t="s">
        <v>140</v>
      </c>
      <c r="E15" s="103">
        <v>15</v>
      </c>
      <c r="F15" s="107">
        <f t="shared" si="0"/>
        <v>15</v>
      </c>
      <c r="G15" s="42">
        <f t="shared" si="1"/>
      </c>
      <c r="H15" s="42" t="str">
        <f t="shared" si="2"/>
        <v>○</v>
      </c>
      <c r="I15" s="103">
        <v>3</v>
      </c>
      <c r="J15" s="103">
        <f t="shared" si="3"/>
        <v>45</v>
      </c>
      <c r="K15" s="108" t="s">
        <v>221</v>
      </c>
      <c r="L15" s="39" t="s">
        <v>219</v>
      </c>
      <c r="M15" s="39">
        <v>14</v>
      </c>
      <c r="N15" s="102" t="s">
        <v>876</v>
      </c>
      <c r="O15" s="106" t="s">
        <v>151</v>
      </c>
      <c r="P15" s="99" t="s">
        <v>897</v>
      </c>
    </row>
    <row r="16" spans="1:16" s="2" customFormat="1" ht="19.5" customHeight="1">
      <c r="A16" s="1">
        <v>13</v>
      </c>
      <c r="B16" s="101" t="s">
        <v>88</v>
      </c>
      <c r="C16" s="50" t="s">
        <v>13</v>
      </c>
      <c r="D16" s="38" t="s">
        <v>142</v>
      </c>
      <c r="E16" s="103">
        <v>11</v>
      </c>
      <c r="F16" s="107">
        <f t="shared" si="0"/>
        <v>11</v>
      </c>
      <c r="G16" s="42" t="str">
        <f t="shared" si="1"/>
        <v>○</v>
      </c>
      <c r="H16" s="42">
        <f t="shared" si="2"/>
      </c>
      <c r="I16" s="103">
        <v>5</v>
      </c>
      <c r="J16" s="103">
        <f t="shared" si="3"/>
        <v>55</v>
      </c>
      <c r="K16" s="108" t="s">
        <v>265</v>
      </c>
      <c r="L16" s="39" t="s">
        <v>220</v>
      </c>
      <c r="M16" s="39">
        <v>14</v>
      </c>
      <c r="N16" s="102" t="s">
        <v>876</v>
      </c>
      <c r="O16" s="106" t="s">
        <v>152</v>
      </c>
      <c r="P16" s="99" t="s">
        <v>898</v>
      </c>
    </row>
    <row r="17" spans="1:16" s="2" customFormat="1" ht="19.5" customHeight="1">
      <c r="A17" s="1">
        <v>14</v>
      </c>
      <c r="B17" s="101" t="s">
        <v>89</v>
      </c>
      <c r="C17" s="50" t="s">
        <v>14</v>
      </c>
      <c r="D17" s="38" t="s">
        <v>142</v>
      </c>
      <c r="E17" s="103">
        <v>51</v>
      </c>
      <c r="F17" s="107">
        <f t="shared" si="0"/>
        <v>51</v>
      </c>
      <c r="G17" s="42">
        <f t="shared" si="1"/>
      </c>
      <c r="H17" s="42" t="str">
        <f t="shared" si="2"/>
        <v>○</v>
      </c>
      <c r="I17" s="103">
        <v>6.1</v>
      </c>
      <c r="J17" s="103">
        <f t="shared" si="3"/>
        <v>311.09999999999997</v>
      </c>
      <c r="K17" s="108" t="s">
        <v>236</v>
      </c>
      <c r="L17" s="39" t="s">
        <v>223</v>
      </c>
      <c r="M17" s="39">
        <v>14</v>
      </c>
      <c r="N17" s="102" t="s">
        <v>876</v>
      </c>
      <c r="O17" s="106" t="s">
        <v>153</v>
      </c>
      <c r="P17" s="99" t="s">
        <v>898</v>
      </c>
    </row>
    <row r="18" spans="1:16" s="2" customFormat="1" ht="19.5" customHeight="1">
      <c r="A18" s="1">
        <v>15</v>
      </c>
      <c r="B18" s="101" t="s">
        <v>111</v>
      </c>
      <c r="C18" s="50" t="s">
        <v>43</v>
      </c>
      <c r="D18" s="38" t="s">
        <v>142</v>
      </c>
      <c r="E18" s="103">
        <v>44</v>
      </c>
      <c r="F18" s="107">
        <f t="shared" si="0"/>
        <v>44</v>
      </c>
      <c r="G18" s="42">
        <f t="shared" si="1"/>
      </c>
      <c r="H18" s="42" t="str">
        <f t="shared" si="2"/>
        <v>○</v>
      </c>
      <c r="I18" s="103">
        <v>4</v>
      </c>
      <c r="J18" s="103">
        <f t="shared" si="3"/>
        <v>176</v>
      </c>
      <c r="K18" s="108" t="s">
        <v>221</v>
      </c>
      <c r="L18" s="39" t="s">
        <v>215</v>
      </c>
      <c r="M18" s="39">
        <v>14</v>
      </c>
      <c r="N18" s="102" t="s">
        <v>876</v>
      </c>
      <c r="O18" s="106" t="s">
        <v>175</v>
      </c>
      <c r="P18" s="99" t="s">
        <v>898</v>
      </c>
    </row>
    <row r="19" spans="1:17" s="2" customFormat="1" ht="19.5" customHeight="1">
      <c r="A19" s="1">
        <v>16</v>
      </c>
      <c r="B19" s="101" t="s">
        <v>130</v>
      </c>
      <c r="C19" s="50" t="s">
        <v>60</v>
      </c>
      <c r="D19" s="38" t="s">
        <v>140</v>
      </c>
      <c r="E19" s="103">
        <v>43.8</v>
      </c>
      <c r="F19" s="107">
        <f t="shared" si="0"/>
        <v>44</v>
      </c>
      <c r="G19" s="42">
        <f t="shared" si="1"/>
      </c>
      <c r="H19" s="42" t="str">
        <f t="shared" si="2"/>
        <v>○</v>
      </c>
      <c r="I19" s="103">
        <v>5.5</v>
      </c>
      <c r="J19" s="103">
        <f t="shared" si="3"/>
        <v>240.89999999999998</v>
      </c>
      <c r="K19" s="108" t="s">
        <v>221</v>
      </c>
      <c r="L19" s="39" t="s">
        <v>224</v>
      </c>
      <c r="M19" s="39">
        <v>14</v>
      </c>
      <c r="N19" s="102" t="s">
        <v>876</v>
      </c>
      <c r="O19" s="106" t="s">
        <v>193</v>
      </c>
      <c r="P19" s="99" t="s">
        <v>897</v>
      </c>
      <c r="Q19" s="2" t="s">
        <v>902</v>
      </c>
    </row>
    <row r="20" spans="1:16" s="2" customFormat="1" ht="19.5" customHeight="1">
      <c r="A20" s="1">
        <v>17</v>
      </c>
      <c r="B20" s="101" t="s">
        <v>121</v>
      </c>
      <c r="C20" s="50" t="s">
        <v>51</v>
      </c>
      <c r="D20" s="38" t="s">
        <v>147</v>
      </c>
      <c r="E20" s="103">
        <v>5.4</v>
      </c>
      <c r="F20" s="107">
        <f t="shared" si="0"/>
        <v>5</v>
      </c>
      <c r="G20" s="42" t="str">
        <f t="shared" si="1"/>
        <v>○</v>
      </c>
      <c r="H20" s="42">
        <f t="shared" si="2"/>
      </c>
      <c r="I20" s="103">
        <v>5.3</v>
      </c>
      <c r="J20" s="103">
        <f t="shared" si="3"/>
        <v>28.62</v>
      </c>
      <c r="K20" s="108" t="s">
        <v>265</v>
      </c>
      <c r="L20" s="39"/>
      <c r="M20" s="39">
        <v>14</v>
      </c>
      <c r="N20" s="102" t="s">
        <v>876</v>
      </c>
      <c r="O20" s="106" t="s">
        <v>184</v>
      </c>
      <c r="P20" s="99" t="s">
        <v>897</v>
      </c>
    </row>
    <row r="21" spans="1:16" s="2" customFormat="1" ht="19.5" customHeight="1">
      <c r="A21" s="1">
        <v>18</v>
      </c>
      <c r="B21" s="101" t="s">
        <v>96</v>
      </c>
      <c r="C21" s="49" t="s">
        <v>261</v>
      </c>
      <c r="D21" s="38" t="s">
        <v>139</v>
      </c>
      <c r="E21" s="103">
        <v>35.7</v>
      </c>
      <c r="F21" s="107">
        <f aca="true" t="shared" si="4" ref="F21:F69">ROUND(E21,0)</f>
        <v>36</v>
      </c>
      <c r="G21" s="42">
        <f t="shared" si="1"/>
      </c>
      <c r="H21" s="42" t="str">
        <f t="shared" si="2"/>
        <v>○</v>
      </c>
      <c r="I21" s="103">
        <v>4</v>
      </c>
      <c r="J21" s="103">
        <v>142.81</v>
      </c>
      <c r="K21" s="108" t="s">
        <v>236</v>
      </c>
      <c r="L21" s="39" t="s">
        <v>272</v>
      </c>
      <c r="M21" s="39">
        <v>25</v>
      </c>
      <c r="N21" s="51" t="s">
        <v>875</v>
      </c>
      <c r="O21" s="106" t="s">
        <v>160</v>
      </c>
      <c r="P21" s="99" t="s">
        <v>897</v>
      </c>
    </row>
    <row r="22" spans="1:16" s="2" customFormat="1" ht="19.5" customHeight="1">
      <c r="A22" s="1">
        <v>19</v>
      </c>
      <c r="B22" s="101" t="s">
        <v>97</v>
      </c>
      <c r="C22" s="49" t="s">
        <v>28</v>
      </c>
      <c r="D22" s="38" t="s">
        <v>139</v>
      </c>
      <c r="E22" s="103">
        <v>2.2</v>
      </c>
      <c r="F22" s="107">
        <f t="shared" si="4"/>
        <v>2</v>
      </c>
      <c r="G22" s="42" t="str">
        <f t="shared" si="1"/>
        <v>○</v>
      </c>
      <c r="H22" s="42">
        <f t="shared" si="2"/>
      </c>
      <c r="I22" s="103">
        <v>3.8</v>
      </c>
      <c r="J22" s="103">
        <f aca="true" t="shared" si="5" ref="J22:J50">E22*I22</f>
        <v>8.36</v>
      </c>
      <c r="K22" s="108" t="s">
        <v>265</v>
      </c>
      <c r="L22" s="39" t="s">
        <v>227</v>
      </c>
      <c r="M22" s="39">
        <v>14</v>
      </c>
      <c r="N22" s="51" t="s">
        <v>875</v>
      </c>
      <c r="O22" s="106" t="s">
        <v>161</v>
      </c>
      <c r="P22" s="99" t="s">
        <v>897</v>
      </c>
    </row>
    <row r="23" spans="1:16" s="2" customFormat="1" ht="19.5" customHeight="1">
      <c r="A23" s="1">
        <v>20</v>
      </c>
      <c r="B23" s="101" t="s">
        <v>114</v>
      </c>
      <c r="C23" s="49" t="s">
        <v>46</v>
      </c>
      <c r="D23" s="38" t="s">
        <v>144</v>
      </c>
      <c r="E23" s="103">
        <v>31.8</v>
      </c>
      <c r="F23" s="107">
        <f t="shared" si="4"/>
        <v>32</v>
      </c>
      <c r="G23" s="42">
        <f t="shared" si="1"/>
      </c>
      <c r="H23" s="42" t="str">
        <f t="shared" si="2"/>
        <v>○</v>
      </c>
      <c r="I23" s="103">
        <v>4</v>
      </c>
      <c r="J23" s="103">
        <f t="shared" si="5"/>
        <v>127.2</v>
      </c>
      <c r="K23" s="108" t="s">
        <v>236</v>
      </c>
      <c r="L23" s="39" t="s">
        <v>228</v>
      </c>
      <c r="M23" s="39">
        <v>14</v>
      </c>
      <c r="N23" s="51" t="s">
        <v>875</v>
      </c>
      <c r="O23" s="106" t="s">
        <v>178</v>
      </c>
      <c r="P23" s="99" t="s">
        <v>916</v>
      </c>
    </row>
    <row r="24" spans="1:16" s="2" customFormat="1" ht="19.5" customHeight="1">
      <c r="A24" s="1">
        <v>21</v>
      </c>
      <c r="B24" s="101" t="s">
        <v>115</v>
      </c>
      <c r="C24" s="49" t="s">
        <v>47</v>
      </c>
      <c r="D24" s="38" t="s">
        <v>145</v>
      </c>
      <c r="E24" s="103">
        <v>7.8</v>
      </c>
      <c r="F24" s="107">
        <f t="shared" si="4"/>
        <v>8</v>
      </c>
      <c r="G24" s="42" t="str">
        <f t="shared" si="1"/>
        <v>○</v>
      </c>
      <c r="H24" s="42">
        <f t="shared" si="2"/>
      </c>
      <c r="I24" s="103">
        <v>4.6</v>
      </c>
      <c r="J24" s="103">
        <f t="shared" si="5"/>
        <v>35.879999999999995</v>
      </c>
      <c r="K24" s="108" t="s">
        <v>221</v>
      </c>
      <c r="L24" s="39"/>
      <c r="M24" s="39"/>
      <c r="N24" s="51" t="s">
        <v>875</v>
      </c>
      <c r="O24" s="106" t="s">
        <v>179</v>
      </c>
      <c r="P24" s="99" t="s">
        <v>916</v>
      </c>
    </row>
    <row r="25" spans="1:16" s="2" customFormat="1" ht="19.5" customHeight="1">
      <c r="A25" s="1">
        <v>22</v>
      </c>
      <c r="B25" s="101" t="s">
        <v>117</v>
      </c>
      <c r="C25" s="49" t="s">
        <v>15</v>
      </c>
      <c r="D25" s="38" t="s">
        <v>145</v>
      </c>
      <c r="E25" s="103">
        <v>10.7</v>
      </c>
      <c r="F25" s="107">
        <f t="shared" si="4"/>
        <v>11</v>
      </c>
      <c r="G25" s="42" t="str">
        <f t="shared" si="1"/>
        <v>○</v>
      </c>
      <c r="H25" s="42">
        <f t="shared" si="2"/>
      </c>
      <c r="I25" s="103">
        <v>3.6</v>
      </c>
      <c r="J25" s="103">
        <f t="shared" si="5"/>
        <v>38.519999999999996</v>
      </c>
      <c r="K25" s="108" t="s">
        <v>221</v>
      </c>
      <c r="L25" s="39"/>
      <c r="M25" s="39"/>
      <c r="N25" s="51" t="s">
        <v>875</v>
      </c>
      <c r="O25" s="106" t="s">
        <v>180</v>
      </c>
      <c r="P25" s="99" t="s">
        <v>897</v>
      </c>
    </row>
    <row r="26" spans="1:16" s="2" customFormat="1" ht="19.5" customHeight="1">
      <c r="A26" s="1">
        <v>23</v>
      </c>
      <c r="B26" s="101" t="s">
        <v>133</v>
      </c>
      <c r="C26" s="49" t="s">
        <v>17</v>
      </c>
      <c r="D26" s="38" t="s">
        <v>139</v>
      </c>
      <c r="E26" s="103">
        <v>7</v>
      </c>
      <c r="F26" s="107">
        <f t="shared" si="4"/>
        <v>7</v>
      </c>
      <c r="G26" s="42" t="str">
        <f t="shared" si="1"/>
        <v>○</v>
      </c>
      <c r="H26" s="42">
        <f t="shared" si="2"/>
      </c>
      <c r="I26" s="103">
        <v>2.5</v>
      </c>
      <c r="J26" s="103">
        <f t="shared" si="5"/>
        <v>17.5</v>
      </c>
      <c r="K26" s="108" t="s">
        <v>265</v>
      </c>
      <c r="L26" s="39" t="s">
        <v>273</v>
      </c>
      <c r="M26" s="39">
        <v>14</v>
      </c>
      <c r="N26" s="51" t="s">
        <v>875</v>
      </c>
      <c r="O26" s="106" t="s">
        <v>197</v>
      </c>
      <c r="P26" s="99" t="s">
        <v>897</v>
      </c>
    </row>
    <row r="27" spans="1:16" s="2" customFormat="1" ht="19.5" customHeight="1">
      <c r="A27" s="1">
        <v>24</v>
      </c>
      <c r="B27" s="101" t="s">
        <v>84</v>
      </c>
      <c r="C27" s="49" t="s">
        <v>5</v>
      </c>
      <c r="D27" s="38" t="s">
        <v>139</v>
      </c>
      <c r="E27" s="103">
        <v>5</v>
      </c>
      <c r="F27" s="107">
        <f t="shared" si="4"/>
        <v>5</v>
      </c>
      <c r="G27" s="42" t="str">
        <f t="shared" si="1"/>
        <v>○</v>
      </c>
      <c r="H27" s="42">
        <f t="shared" si="2"/>
      </c>
      <c r="I27" s="103">
        <v>4.1</v>
      </c>
      <c r="J27" s="103">
        <f t="shared" si="5"/>
        <v>20.5</v>
      </c>
      <c r="K27" s="108" t="s">
        <v>265</v>
      </c>
      <c r="L27" s="39" t="s">
        <v>219</v>
      </c>
      <c r="M27" s="39">
        <v>14</v>
      </c>
      <c r="N27" s="51" t="s">
        <v>875</v>
      </c>
      <c r="O27" s="106" t="s">
        <v>70</v>
      </c>
      <c r="P27" s="99" t="s">
        <v>916</v>
      </c>
    </row>
    <row r="28" spans="1:16" s="2" customFormat="1" ht="19.5" customHeight="1">
      <c r="A28" s="1">
        <v>25</v>
      </c>
      <c r="B28" s="101" t="s">
        <v>85</v>
      </c>
      <c r="C28" s="49" t="s">
        <v>6</v>
      </c>
      <c r="D28" s="38" t="s">
        <v>139</v>
      </c>
      <c r="E28" s="103">
        <v>15.5</v>
      </c>
      <c r="F28" s="107">
        <f t="shared" si="4"/>
        <v>16</v>
      </c>
      <c r="G28" s="42">
        <f t="shared" si="1"/>
      </c>
      <c r="H28" s="42" t="str">
        <f t="shared" si="2"/>
        <v>○</v>
      </c>
      <c r="I28" s="103">
        <v>4</v>
      </c>
      <c r="J28" s="103">
        <f t="shared" si="5"/>
        <v>62</v>
      </c>
      <c r="K28" s="108" t="s">
        <v>221</v>
      </c>
      <c r="L28" s="39" t="s">
        <v>230</v>
      </c>
      <c r="M28" s="39">
        <v>14</v>
      </c>
      <c r="N28" s="51" t="s">
        <v>875</v>
      </c>
      <c r="O28" s="106" t="s">
        <v>71</v>
      </c>
      <c r="P28" s="99" t="s">
        <v>897</v>
      </c>
    </row>
    <row r="29" spans="1:16" s="2" customFormat="1" ht="19.5" customHeight="1">
      <c r="A29" s="1">
        <v>26</v>
      </c>
      <c r="B29" s="101" t="s">
        <v>86</v>
      </c>
      <c r="C29" s="49" t="s">
        <v>7</v>
      </c>
      <c r="D29" s="38" t="s">
        <v>139</v>
      </c>
      <c r="E29" s="103">
        <v>15.3</v>
      </c>
      <c r="F29" s="107">
        <f t="shared" si="4"/>
        <v>15</v>
      </c>
      <c r="G29" s="42">
        <f t="shared" si="1"/>
      </c>
      <c r="H29" s="42" t="str">
        <f t="shared" si="2"/>
        <v>○</v>
      </c>
      <c r="I29" s="103">
        <v>5</v>
      </c>
      <c r="J29" s="103">
        <f t="shared" si="5"/>
        <v>76.5</v>
      </c>
      <c r="K29" s="108" t="s">
        <v>235</v>
      </c>
      <c r="L29" s="39" t="s">
        <v>231</v>
      </c>
      <c r="M29" s="39">
        <v>14</v>
      </c>
      <c r="N29" s="51" t="s">
        <v>875</v>
      </c>
      <c r="O29" s="106" t="s">
        <v>72</v>
      </c>
      <c r="P29" s="99" t="s">
        <v>897</v>
      </c>
    </row>
    <row r="30" spans="1:16" s="2" customFormat="1" ht="19.5" customHeight="1">
      <c r="A30" s="1">
        <v>27</v>
      </c>
      <c r="B30" s="101" t="s">
        <v>257</v>
      </c>
      <c r="C30" s="49" t="s">
        <v>8</v>
      </c>
      <c r="D30" s="38" t="s">
        <v>139</v>
      </c>
      <c r="E30" s="103">
        <v>8.6</v>
      </c>
      <c r="F30" s="107">
        <f t="shared" si="4"/>
        <v>9</v>
      </c>
      <c r="G30" s="42" t="str">
        <f t="shared" si="1"/>
        <v>○</v>
      </c>
      <c r="H30" s="42">
        <f t="shared" si="2"/>
      </c>
      <c r="I30" s="103">
        <v>4</v>
      </c>
      <c r="J30" s="103">
        <f t="shared" si="5"/>
        <v>34.4</v>
      </c>
      <c r="K30" s="108" t="s">
        <v>264</v>
      </c>
      <c r="L30" s="39" t="s">
        <v>217</v>
      </c>
      <c r="M30" s="39">
        <v>14</v>
      </c>
      <c r="N30" s="51" t="s">
        <v>875</v>
      </c>
      <c r="O30" s="106" t="s">
        <v>73</v>
      </c>
      <c r="P30" s="99" t="s">
        <v>897</v>
      </c>
    </row>
    <row r="31" spans="1:16" s="2" customFormat="1" ht="19.5" customHeight="1">
      <c r="A31" s="1">
        <v>28</v>
      </c>
      <c r="B31" s="101" t="s">
        <v>81</v>
      </c>
      <c r="C31" s="49" t="s">
        <v>2</v>
      </c>
      <c r="D31" s="38" t="s">
        <v>139</v>
      </c>
      <c r="E31" s="103">
        <v>3.6</v>
      </c>
      <c r="F31" s="107">
        <f t="shared" si="4"/>
        <v>4</v>
      </c>
      <c r="G31" s="42" t="str">
        <f t="shared" si="1"/>
        <v>○</v>
      </c>
      <c r="H31" s="42">
        <f t="shared" si="2"/>
      </c>
      <c r="I31" s="103">
        <v>4.1</v>
      </c>
      <c r="J31" s="103">
        <f t="shared" si="5"/>
        <v>14.76</v>
      </c>
      <c r="K31" s="108" t="s">
        <v>266</v>
      </c>
      <c r="L31" s="39" t="s">
        <v>232</v>
      </c>
      <c r="M31" s="39">
        <v>14</v>
      </c>
      <c r="N31" s="51" t="s">
        <v>875</v>
      </c>
      <c r="O31" s="106" t="s">
        <v>67</v>
      </c>
      <c r="P31" s="99" t="s">
        <v>920</v>
      </c>
    </row>
    <row r="32" spans="1:16" s="2" customFormat="1" ht="19.5" customHeight="1">
      <c r="A32" s="1">
        <v>29</v>
      </c>
      <c r="B32" s="101" t="s">
        <v>99</v>
      </c>
      <c r="C32" s="50" t="s">
        <v>30</v>
      </c>
      <c r="D32" s="38" t="s">
        <v>140</v>
      </c>
      <c r="E32" s="103">
        <v>12.5</v>
      </c>
      <c r="F32" s="107">
        <f t="shared" si="4"/>
        <v>13</v>
      </c>
      <c r="G32" s="42" t="str">
        <f t="shared" si="1"/>
        <v>○</v>
      </c>
      <c r="H32" s="42">
        <f t="shared" si="2"/>
      </c>
      <c r="I32" s="103">
        <v>5.5</v>
      </c>
      <c r="J32" s="103">
        <f t="shared" si="5"/>
        <v>68.75</v>
      </c>
      <c r="K32" s="108" t="s">
        <v>221</v>
      </c>
      <c r="L32" s="39" t="s">
        <v>233</v>
      </c>
      <c r="M32" s="39">
        <v>14</v>
      </c>
      <c r="N32" s="102" t="s">
        <v>876</v>
      </c>
      <c r="O32" s="106" t="s">
        <v>163</v>
      </c>
      <c r="P32" s="99" t="s">
        <v>897</v>
      </c>
    </row>
    <row r="33" spans="1:16" s="2" customFormat="1" ht="19.5" customHeight="1">
      <c r="A33" s="1">
        <v>30</v>
      </c>
      <c r="B33" s="101" t="s">
        <v>116</v>
      </c>
      <c r="C33" s="50" t="s">
        <v>31</v>
      </c>
      <c r="D33" s="38" t="s">
        <v>140</v>
      </c>
      <c r="E33" s="103">
        <v>14</v>
      </c>
      <c r="F33" s="107">
        <f t="shared" si="4"/>
        <v>14</v>
      </c>
      <c r="G33" s="42" t="str">
        <f t="shared" si="1"/>
        <v>○</v>
      </c>
      <c r="H33" s="42">
        <f t="shared" si="2"/>
      </c>
      <c r="I33" s="103">
        <v>5.5</v>
      </c>
      <c r="J33" s="103">
        <f t="shared" si="5"/>
        <v>77</v>
      </c>
      <c r="K33" s="108" t="s">
        <v>265</v>
      </c>
      <c r="L33" s="39" t="s">
        <v>234</v>
      </c>
      <c r="M33" s="39">
        <v>14</v>
      </c>
      <c r="N33" s="102" t="s">
        <v>876</v>
      </c>
      <c r="O33" s="106" t="s">
        <v>164</v>
      </c>
      <c r="P33" s="99" t="s">
        <v>897</v>
      </c>
    </row>
    <row r="34" spans="1:16" s="2" customFormat="1" ht="19.5" customHeight="1">
      <c r="A34" s="1">
        <v>31</v>
      </c>
      <c r="B34" s="101" t="s">
        <v>120</v>
      </c>
      <c r="C34" s="50" t="s">
        <v>50</v>
      </c>
      <c r="D34" s="38" t="s">
        <v>140</v>
      </c>
      <c r="E34" s="103">
        <v>9</v>
      </c>
      <c r="F34" s="107">
        <f t="shared" si="4"/>
        <v>9</v>
      </c>
      <c r="G34" s="42" t="str">
        <f t="shared" si="1"/>
        <v>○</v>
      </c>
      <c r="H34" s="42">
        <f t="shared" si="2"/>
      </c>
      <c r="I34" s="103">
        <v>5.5</v>
      </c>
      <c r="J34" s="103">
        <f t="shared" si="5"/>
        <v>49.5</v>
      </c>
      <c r="K34" s="108" t="s">
        <v>265</v>
      </c>
      <c r="L34" s="39"/>
      <c r="M34" s="39">
        <v>14</v>
      </c>
      <c r="N34" s="102" t="s">
        <v>876</v>
      </c>
      <c r="O34" s="106" t="s">
        <v>183</v>
      </c>
      <c r="P34" s="99" t="s">
        <v>898</v>
      </c>
    </row>
    <row r="35" spans="1:16" s="2" customFormat="1" ht="19.5" customHeight="1">
      <c r="A35" s="1">
        <v>32</v>
      </c>
      <c r="B35" s="101" t="s">
        <v>128</v>
      </c>
      <c r="C35" s="50" t="s">
        <v>58</v>
      </c>
      <c r="D35" s="38" t="s">
        <v>140</v>
      </c>
      <c r="E35" s="144">
        <v>5.9</v>
      </c>
      <c r="F35" s="107">
        <f t="shared" si="4"/>
        <v>6</v>
      </c>
      <c r="G35" s="42" t="str">
        <f aca="true" t="shared" si="6" ref="G35:G66">IF(F35&lt;15,"○","")</f>
        <v>○</v>
      </c>
      <c r="H35" s="42">
        <f aca="true" t="shared" si="7" ref="H35:H69">IF(F35&gt;=15,"○","")</f>
      </c>
      <c r="I35" s="103">
        <v>3.5</v>
      </c>
      <c r="J35" s="103">
        <f t="shared" si="5"/>
        <v>20.650000000000002</v>
      </c>
      <c r="K35" s="108" t="s">
        <v>265</v>
      </c>
      <c r="L35" s="39" t="s">
        <v>248</v>
      </c>
      <c r="M35" s="39">
        <v>14</v>
      </c>
      <c r="N35" s="102" t="s">
        <v>876</v>
      </c>
      <c r="O35" s="106" t="s">
        <v>191</v>
      </c>
      <c r="P35" s="99" t="s">
        <v>897</v>
      </c>
    </row>
    <row r="36" spans="1:16" s="2" customFormat="1" ht="19.5" customHeight="1">
      <c r="A36" s="1">
        <v>33</v>
      </c>
      <c r="B36" s="101" t="s">
        <v>132</v>
      </c>
      <c r="C36" s="50" t="s">
        <v>16</v>
      </c>
      <c r="D36" s="38" t="s">
        <v>140</v>
      </c>
      <c r="E36" s="103">
        <v>12.5</v>
      </c>
      <c r="F36" s="107">
        <f t="shared" si="4"/>
        <v>13</v>
      </c>
      <c r="G36" s="42" t="str">
        <f t="shared" si="6"/>
        <v>○</v>
      </c>
      <c r="H36" s="42">
        <f t="shared" si="7"/>
      </c>
      <c r="I36" s="103">
        <v>4</v>
      </c>
      <c r="J36" s="103">
        <f t="shared" si="5"/>
        <v>50</v>
      </c>
      <c r="K36" s="108" t="s">
        <v>264</v>
      </c>
      <c r="L36" s="39" t="s">
        <v>229</v>
      </c>
      <c r="M36" s="39">
        <v>14</v>
      </c>
      <c r="N36" s="102" t="s">
        <v>876</v>
      </c>
      <c r="O36" s="106" t="s">
        <v>196</v>
      </c>
      <c r="P36" s="99" t="s">
        <v>898</v>
      </c>
    </row>
    <row r="37" spans="1:16" s="2" customFormat="1" ht="19.5" customHeight="1">
      <c r="A37" s="1">
        <v>34</v>
      </c>
      <c r="B37" s="101" t="s">
        <v>134</v>
      </c>
      <c r="C37" s="50" t="s">
        <v>19</v>
      </c>
      <c r="D37" s="38" t="s">
        <v>140</v>
      </c>
      <c r="E37" s="103">
        <v>14.6</v>
      </c>
      <c r="F37" s="107">
        <f t="shared" si="4"/>
        <v>15</v>
      </c>
      <c r="G37" s="42" t="s">
        <v>903</v>
      </c>
      <c r="H37" s="42"/>
      <c r="I37" s="103">
        <v>3.6</v>
      </c>
      <c r="J37" s="103">
        <f t="shared" si="5"/>
        <v>52.56</v>
      </c>
      <c r="K37" s="108" t="s">
        <v>221</v>
      </c>
      <c r="L37" s="39" t="s">
        <v>274</v>
      </c>
      <c r="M37" s="39">
        <v>14</v>
      </c>
      <c r="N37" s="102" t="s">
        <v>876</v>
      </c>
      <c r="O37" s="106" t="s">
        <v>198</v>
      </c>
      <c r="P37" s="99" t="s">
        <v>897</v>
      </c>
    </row>
    <row r="38" spans="1:16" s="2" customFormat="1" ht="19.5" customHeight="1">
      <c r="A38" s="1">
        <v>35</v>
      </c>
      <c r="B38" s="101" t="s">
        <v>135</v>
      </c>
      <c r="C38" s="50" t="s">
        <v>20</v>
      </c>
      <c r="D38" s="38" t="s">
        <v>140</v>
      </c>
      <c r="E38" s="103">
        <v>21.6</v>
      </c>
      <c r="F38" s="107">
        <f t="shared" si="4"/>
        <v>22</v>
      </c>
      <c r="G38" s="42">
        <f t="shared" si="6"/>
      </c>
      <c r="H38" s="42" t="str">
        <f t="shared" si="7"/>
        <v>○</v>
      </c>
      <c r="I38" s="103">
        <v>3.65</v>
      </c>
      <c r="J38" s="103">
        <f t="shared" si="5"/>
        <v>78.84</v>
      </c>
      <c r="K38" s="108" t="s">
        <v>267</v>
      </c>
      <c r="L38" s="39" t="s">
        <v>274</v>
      </c>
      <c r="M38" s="39">
        <v>14</v>
      </c>
      <c r="N38" s="102" t="s">
        <v>876</v>
      </c>
      <c r="O38" s="106" t="s">
        <v>199</v>
      </c>
      <c r="P38" s="99" t="s">
        <v>897</v>
      </c>
    </row>
    <row r="39" spans="1:16" s="2" customFormat="1" ht="19.5" customHeight="1">
      <c r="A39" s="1">
        <v>36</v>
      </c>
      <c r="B39" s="101" t="s">
        <v>136</v>
      </c>
      <c r="C39" s="49" t="s">
        <v>21</v>
      </c>
      <c r="D39" s="38" t="s">
        <v>143</v>
      </c>
      <c r="E39" s="103">
        <v>14.4</v>
      </c>
      <c r="F39" s="107">
        <f t="shared" si="4"/>
        <v>14</v>
      </c>
      <c r="G39" s="42" t="str">
        <f t="shared" si="6"/>
        <v>○</v>
      </c>
      <c r="H39" s="42">
        <f t="shared" si="7"/>
      </c>
      <c r="I39" s="103">
        <v>3.6</v>
      </c>
      <c r="J39" s="103">
        <f t="shared" si="5"/>
        <v>51.84</v>
      </c>
      <c r="K39" s="108" t="s">
        <v>221</v>
      </c>
      <c r="L39" s="39"/>
      <c r="M39" s="39">
        <v>14</v>
      </c>
      <c r="N39" s="51" t="s">
        <v>875</v>
      </c>
      <c r="O39" s="106" t="s">
        <v>200</v>
      </c>
      <c r="P39" s="99" t="s">
        <v>897</v>
      </c>
    </row>
    <row r="40" spans="1:16" s="2" customFormat="1" ht="19.5" customHeight="1">
      <c r="A40" s="1">
        <v>37</v>
      </c>
      <c r="B40" s="101" t="s">
        <v>137</v>
      </c>
      <c r="C40" s="49" t="s">
        <v>22</v>
      </c>
      <c r="D40" s="38" t="s">
        <v>143</v>
      </c>
      <c r="E40" s="103">
        <v>6</v>
      </c>
      <c r="F40" s="107">
        <f t="shared" si="4"/>
        <v>6</v>
      </c>
      <c r="G40" s="42" t="str">
        <f t="shared" si="6"/>
        <v>○</v>
      </c>
      <c r="H40" s="42">
        <f t="shared" si="7"/>
      </c>
      <c r="I40" s="103">
        <v>3.6</v>
      </c>
      <c r="J40" s="103">
        <f t="shared" si="5"/>
        <v>21.6</v>
      </c>
      <c r="K40" s="108" t="s">
        <v>266</v>
      </c>
      <c r="L40" s="39"/>
      <c r="M40" s="39">
        <v>14</v>
      </c>
      <c r="N40" s="51" t="s">
        <v>875</v>
      </c>
      <c r="O40" s="106" t="s">
        <v>201</v>
      </c>
      <c r="P40" s="99" t="s">
        <v>919</v>
      </c>
    </row>
    <row r="41" spans="1:16" s="2" customFormat="1" ht="19.5" customHeight="1">
      <c r="A41" s="1">
        <v>38</v>
      </c>
      <c r="B41" s="101" t="s">
        <v>138</v>
      </c>
      <c r="C41" s="49" t="s">
        <v>23</v>
      </c>
      <c r="D41" s="38" t="s">
        <v>143</v>
      </c>
      <c r="E41" s="144">
        <v>8.5</v>
      </c>
      <c r="F41" s="107">
        <f t="shared" si="4"/>
        <v>9</v>
      </c>
      <c r="G41" s="42" t="str">
        <f t="shared" si="6"/>
        <v>○</v>
      </c>
      <c r="H41" s="42">
        <f t="shared" si="7"/>
      </c>
      <c r="I41" s="103">
        <v>3.6</v>
      </c>
      <c r="J41" s="103">
        <f t="shared" si="5"/>
        <v>30.6</v>
      </c>
      <c r="K41" s="108" t="s">
        <v>221</v>
      </c>
      <c r="L41" s="39" t="s">
        <v>275</v>
      </c>
      <c r="M41" s="39">
        <v>14</v>
      </c>
      <c r="N41" s="51" t="s">
        <v>875</v>
      </c>
      <c r="O41" s="106" t="s">
        <v>202</v>
      </c>
      <c r="P41" s="99" t="s">
        <v>916</v>
      </c>
    </row>
    <row r="42" spans="1:16" s="2" customFormat="1" ht="19.5" customHeight="1">
      <c r="A42" s="1">
        <v>39</v>
      </c>
      <c r="B42" s="101" t="s">
        <v>112</v>
      </c>
      <c r="C42" s="50" t="s">
        <v>44</v>
      </c>
      <c r="D42" s="38" t="s">
        <v>140</v>
      </c>
      <c r="E42" s="103">
        <v>51</v>
      </c>
      <c r="F42" s="107">
        <f t="shared" si="4"/>
        <v>51</v>
      </c>
      <c r="G42" s="42">
        <f t="shared" si="6"/>
      </c>
      <c r="H42" s="42" t="str">
        <f t="shared" si="7"/>
        <v>○</v>
      </c>
      <c r="I42" s="103">
        <v>5</v>
      </c>
      <c r="J42" s="103">
        <f t="shared" si="5"/>
        <v>255</v>
      </c>
      <c r="K42" s="108" t="s">
        <v>236</v>
      </c>
      <c r="L42" s="39" t="s">
        <v>227</v>
      </c>
      <c r="M42" s="39">
        <v>14</v>
      </c>
      <c r="N42" s="102" t="s">
        <v>876</v>
      </c>
      <c r="O42" s="106" t="s">
        <v>176</v>
      </c>
      <c r="P42" s="99" t="s">
        <v>897</v>
      </c>
    </row>
    <row r="43" spans="1:16" s="2" customFormat="1" ht="19.5" customHeight="1">
      <c r="A43" s="1">
        <v>40</v>
      </c>
      <c r="B43" s="101" t="s">
        <v>113</v>
      </c>
      <c r="C43" s="49" t="s">
        <v>45</v>
      </c>
      <c r="D43" s="38" t="s">
        <v>140</v>
      </c>
      <c r="E43" s="103">
        <v>2.3</v>
      </c>
      <c r="F43" s="107">
        <f t="shared" si="4"/>
        <v>2</v>
      </c>
      <c r="G43" s="42" t="str">
        <f t="shared" si="6"/>
        <v>○</v>
      </c>
      <c r="H43" s="42">
        <f t="shared" si="7"/>
      </c>
      <c r="I43" s="103">
        <v>11.8</v>
      </c>
      <c r="J43" s="103">
        <v>0</v>
      </c>
      <c r="K43" s="108" t="s">
        <v>266</v>
      </c>
      <c r="L43" s="39"/>
      <c r="M43" s="39">
        <v>14</v>
      </c>
      <c r="N43" s="51" t="s">
        <v>894</v>
      </c>
      <c r="O43" s="106" t="s">
        <v>177</v>
      </c>
      <c r="P43" s="99" t="s">
        <v>921</v>
      </c>
    </row>
    <row r="44" spans="1:16" s="2" customFormat="1" ht="19.5" customHeight="1">
      <c r="A44" s="1">
        <v>41</v>
      </c>
      <c r="B44" s="101" t="s">
        <v>100</v>
      </c>
      <c r="C44" s="49" t="s">
        <v>32</v>
      </c>
      <c r="D44" s="38" t="s">
        <v>142</v>
      </c>
      <c r="E44" s="103">
        <v>5.4</v>
      </c>
      <c r="F44" s="107">
        <f t="shared" si="4"/>
        <v>5</v>
      </c>
      <c r="G44" s="42" t="str">
        <f t="shared" si="6"/>
        <v>○</v>
      </c>
      <c r="H44" s="42">
        <f t="shared" si="7"/>
      </c>
      <c r="I44" s="103">
        <v>4.5</v>
      </c>
      <c r="J44" s="103">
        <f t="shared" si="5"/>
        <v>24.3</v>
      </c>
      <c r="K44" s="108" t="s">
        <v>265</v>
      </c>
      <c r="L44" s="39" t="s">
        <v>232</v>
      </c>
      <c r="M44" s="39">
        <v>14</v>
      </c>
      <c r="N44" s="51" t="s">
        <v>875</v>
      </c>
      <c r="O44" s="106" t="s">
        <v>165</v>
      </c>
      <c r="P44" s="99" t="s">
        <v>921</v>
      </c>
    </row>
    <row r="45" spans="1:16" s="2" customFormat="1" ht="19.5" customHeight="1">
      <c r="A45" s="1">
        <v>42</v>
      </c>
      <c r="B45" s="101" t="s">
        <v>101</v>
      </c>
      <c r="C45" s="49" t="s">
        <v>33</v>
      </c>
      <c r="D45" s="38" t="s">
        <v>142</v>
      </c>
      <c r="E45" s="103">
        <v>2.2</v>
      </c>
      <c r="F45" s="107">
        <f t="shared" si="4"/>
        <v>2</v>
      </c>
      <c r="G45" s="42" t="str">
        <f t="shared" si="6"/>
        <v>○</v>
      </c>
      <c r="H45" s="42">
        <f t="shared" si="7"/>
      </c>
      <c r="I45" s="103">
        <v>3.4</v>
      </c>
      <c r="J45" s="103">
        <f t="shared" si="5"/>
        <v>7.48</v>
      </c>
      <c r="K45" s="108" t="s">
        <v>265</v>
      </c>
      <c r="L45" s="39"/>
      <c r="M45" s="39"/>
      <c r="N45" s="51" t="s">
        <v>875</v>
      </c>
      <c r="O45" s="106" t="s">
        <v>166</v>
      </c>
      <c r="P45" s="99" t="s">
        <v>921</v>
      </c>
    </row>
    <row r="46" spans="1:17" s="2" customFormat="1" ht="19.5" customHeight="1">
      <c r="A46" s="1">
        <v>43</v>
      </c>
      <c r="B46" s="101" t="s">
        <v>102</v>
      </c>
      <c r="C46" s="50" t="s">
        <v>34</v>
      </c>
      <c r="D46" s="95" t="s">
        <v>142</v>
      </c>
      <c r="E46" s="103">
        <v>24.5</v>
      </c>
      <c r="F46" s="157">
        <f>ROUND(E46,0)</f>
        <v>25</v>
      </c>
      <c r="G46" s="42">
        <f t="shared" si="6"/>
      </c>
      <c r="H46" s="42" t="str">
        <f t="shared" si="7"/>
        <v>○</v>
      </c>
      <c r="I46" s="103">
        <v>4</v>
      </c>
      <c r="J46" s="103">
        <f t="shared" si="5"/>
        <v>98</v>
      </c>
      <c r="K46" s="104" t="s">
        <v>267</v>
      </c>
      <c r="L46" s="39" t="s">
        <v>237</v>
      </c>
      <c r="M46" s="39">
        <v>14</v>
      </c>
      <c r="N46" s="102" t="s">
        <v>876</v>
      </c>
      <c r="O46" s="105" t="s">
        <v>167</v>
      </c>
      <c r="P46" s="99" t="s">
        <v>899</v>
      </c>
      <c r="Q46" s="2" t="s">
        <v>901</v>
      </c>
    </row>
    <row r="47" spans="1:16" s="2" customFormat="1" ht="19.5" customHeight="1">
      <c r="A47" s="1">
        <v>44</v>
      </c>
      <c r="B47" s="101" t="s">
        <v>90</v>
      </c>
      <c r="C47" s="49" t="s">
        <v>226</v>
      </c>
      <c r="D47" s="38" t="s">
        <v>142</v>
      </c>
      <c r="E47" s="103">
        <v>31.5</v>
      </c>
      <c r="F47" s="107">
        <f t="shared" si="4"/>
        <v>32</v>
      </c>
      <c r="G47" s="42">
        <f t="shared" si="6"/>
      </c>
      <c r="H47" s="42" t="str">
        <f t="shared" si="7"/>
        <v>○</v>
      </c>
      <c r="I47" s="103">
        <v>5</v>
      </c>
      <c r="J47" s="103">
        <f t="shared" si="5"/>
        <v>157.5</v>
      </c>
      <c r="K47" s="108" t="s">
        <v>269</v>
      </c>
      <c r="L47" s="39" t="s">
        <v>224</v>
      </c>
      <c r="M47" s="39">
        <v>14</v>
      </c>
      <c r="N47" s="51" t="s">
        <v>875</v>
      </c>
      <c r="O47" s="106" t="s">
        <v>154</v>
      </c>
      <c r="P47" s="99" t="s">
        <v>897</v>
      </c>
    </row>
    <row r="48" spans="1:16" s="2" customFormat="1" ht="19.5" customHeight="1">
      <c r="A48" s="1">
        <v>45</v>
      </c>
      <c r="B48" s="101" t="s">
        <v>91</v>
      </c>
      <c r="C48" s="49" t="s">
        <v>24</v>
      </c>
      <c r="D48" s="38" t="s">
        <v>142</v>
      </c>
      <c r="E48" s="103">
        <v>35</v>
      </c>
      <c r="F48" s="107">
        <f t="shared" si="4"/>
        <v>35</v>
      </c>
      <c r="G48" s="42">
        <f t="shared" si="6"/>
      </c>
      <c r="H48" s="42" t="str">
        <f t="shared" si="7"/>
        <v>○</v>
      </c>
      <c r="I48" s="103">
        <v>5.3</v>
      </c>
      <c r="J48" s="103">
        <f t="shared" si="5"/>
        <v>185.5</v>
      </c>
      <c r="K48" s="108" t="s">
        <v>236</v>
      </c>
      <c r="L48" s="39" t="s">
        <v>238</v>
      </c>
      <c r="M48" s="39">
        <v>14</v>
      </c>
      <c r="N48" s="51" t="s">
        <v>875</v>
      </c>
      <c r="O48" s="106" t="s">
        <v>155</v>
      </c>
      <c r="P48" s="99" t="s">
        <v>897</v>
      </c>
    </row>
    <row r="49" spans="1:16" s="2" customFormat="1" ht="19.5" customHeight="1">
      <c r="A49" s="1">
        <v>46</v>
      </c>
      <c r="B49" s="101" t="s">
        <v>103</v>
      </c>
      <c r="C49" s="146" t="s">
        <v>35</v>
      </c>
      <c r="D49" s="38" t="s">
        <v>141</v>
      </c>
      <c r="E49" s="103">
        <v>30.2</v>
      </c>
      <c r="F49" s="107">
        <f t="shared" si="4"/>
        <v>30</v>
      </c>
      <c r="G49" s="42">
        <f t="shared" si="6"/>
      </c>
      <c r="H49" s="42" t="str">
        <f t="shared" si="7"/>
        <v>○</v>
      </c>
      <c r="I49" s="103">
        <v>3.4</v>
      </c>
      <c r="J49" s="103">
        <f t="shared" si="5"/>
        <v>102.67999999999999</v>
      </c>
      <c r="K49" s="108" t="s">
        <v>221</v>
      </c>
      <c r="L49" s="39" t="s">
        <v>239</v>
      </c>
      <c r="M49" s="39">
        <v>14</v>
      </c>
      <c r="N49" s="149" t="s">
        <v>877</v>
      </c>
      <c r="O49" s="106" t="s">
        <v>168</v>
      </c>
      <c r="P49" s="99"/>
    </row>
    <row r="50" spans="1:16" s="2" customFormat="1" ht="19.5" customHeight="1">
      <c r="A50" s="1">
        <v>47</v>
      </c>
      <c r="B50" s="101" t="s">
        <v>104</v>
      </c>
      <c r="C50" s="146" t="s">
        <v>36</v>
      </c>
      <c r="D50" s="38" t="s">
        <v>141</v>
      </c>
      <c r="E50" s="103">
        <v>10.6</v>
      </c>
      <c r="F50" s="107">
        <f t="shared" si="4"/>
        <v>11</v>
      </c>
      <c r="G50" s="42" t="str">
        <f t="shared" si="6"/>
        <v>○</v>
      </c>
      <c r="H50" s="42">
        <f t="shared" si="7"/>
      </c>
      <c r="I50" s="103">
        <v>4</v>
      </c>
      <c r="J50" s="103">
        <f t="shared" si="5"/>
        <v>42.4</v>
      </c>
      <c r="K50" s="108" t="s">
        <v>221</v>
      </c>
      <c r="L50" s="39" t="s">
        <v>239</v>
      </c>
      <c r="M50" s="39">
        <v>14</v>
      </c>
      <c r="N50" s="149" t="s">
        <v>877</v>
      </c>
      <c r="O50" s="106" t="s">
        <v>169</v>
      </c>
      <c r="P50" s="99"/>
    </row>
    <row r="51" spans="1:16" s="2" customFormat="1" ht="19.5" customHeight="1">
      <c r="A51" s="1">
        <v>48</v>
      </c>
      <c r="B51" s="101" t="s">
        <v>105</v>
      </c>
      <c r="C51" s="146" t="s">
        <v>37</v>
      </c>
      <c r="D51" s="38" t="s">
        <v>141</v>
      </c>
      <c r="E51" s="103">
        <v>10.5</v>
      </c>
      <c r="F51" s="107">
        <f t="shared" si="4"/>
        <v>11</v>
      </c>
      <c r="G51" s="42" t="str">
        <f t="shared" si="6"/>
        <v>○</v>
      </c>
      <c r="H51" s="42">
        <f t="shared" si="7"/>
      </c>
      <c r="I51" s="103">
        <v>3.6</v>
      </c>
      <c r="J51" s="103">
        <v>37.81</v>
      </c>
      <c r="K51" s="108" t="s">
        <v>221</v>
      </c>
      <c r="L51" s="39" t="s">
        <v>210</v>
      </c>
      <c r="M51" s="39">
        <v>14</v>
      </c>
      <c r="N51" s="149" t="s">
        <v>877</v>
      </c>
      <c r="O51" s="106" t="s">
        <v>170</v>
      </c>
      <c r="P51" s="99"/>
    </row>
    <row r="52" spans="1:16" s="2" customFormat="1" ht="19.5" customHeight="1">
      <c r="A52" s="1">
        <v>49</v>
      </c>
      <c r="B52" s="101" t="s">
        <v>106</v>
      </c>
      <c r="C52" s="146" t="s">
        <v>38</v>
      </c>
      <c r="D52" s="38" t="s">
        <v>141</v>
      </c>
      <c r="E52" s="103">
        <v>2.4</v>
      </c>
      <c r="F52" s="107">
        <f t="shared" si="4"/>
        <v>2</v>
      </c>
      <c r="G52" s="42" t="str">
        <f t="shared" si="6"/>
        <v>○</v>
      </c>
      <c r="H52" s="42">
        <f t="shared" si="7"/>
      </c>
      <c r="I52" s="103">
        <v>4.7</v>
      </c>
      <c r="J52" s="103">
        <f>E52*I52</f>
        <v>11.28</v>
      </c>
      <c r="K52" s="108" t="s">
        <v>266</v>
      </c>
      <c r="L52" s="39" t="s">
        <v>210</v>
      </c>
      <c r="M52" s="39">
        <v>14</v>
      </c>
      <c r="N52" s="149" t="s">
        <v>877</v>
      </c>
      <c r="O52" s="106" t="s">
        <v>171</v>
      </c>
      <c r="P52" s="99"/>
    </row>
    <row r="53" spans="1:17" s="2" customFormat="1" ht="19.5" customHeight="1">
      <c r="A53" s="1">
        <v>50</v>
      </c>
      <c r="B53" s="101" t="s">
        <v>107</v>
      </c>
      <c r="C53" s="50" t="s">
        <v>39</v>
      </c>
      <c r="D53" s="95" t="s">
        <v>141</v>
      </c>
      <c r="E53" s="103">
        <v>33</v>
      </c>
      <c r="F53" s="157">
        <f t="shared" si="4"/>
        <v>33</v>
      </c>
      <c r="G53" s="42">
        <f t="shared" si="6"/>
      </c>
      <c r="H53" s="42" t="str">
        <f t="shared" si="7"/>
        <v>○</v>
      </c>
      <c r="I53" s="103">
        <v>4</v>
      </c>
      <c r="J53" s="103">
        <f>E53*I53</f>
        <v>132</v>
      </c>
      <c r="K53" s="104" t="s">
        <v>267</v>
      </c>
      <c r="L53" s="39" t="s">
        <v>237</v>
      </c>
      <c r="M53" s="39">
        <v>14</v>
      </c>
      <c r="N53" s="102" t="s">
        <v>883</v>
      </c>
      <c r="O53" s="105" t="s">
        <v>172</v>
      </c>
      <c r="P53" s="99" t="s">
        <v>897</v>
      </c>
      <c r="Q53" s="2" t="s">
        <v>900</v>
      </c>
    </row>
    <row r="54" spans="1:16" s="2" customFormat="1" ht="19.5" customHeight="1">
      <c r="A54" s="1">
        <v>51</v>
      </c>
      <c r="B54" s="101" t="s">
        <v>108</v>
      </c>
      <c r="C54" s="146" t="s">
        <v>61</v>
      </c>
      <c r="D54" s="38" t="s">
        <v>141</v>
      </c>
      <c r="E54" s="103">
        <v>40</v>
      </c>
      <c r="F54" s="107">
        <f t="shared" si="4"/>
        <v>40</v>
      </c>
      <c r="G54" s="42">
        <f t="shared" si="6"/>
      </c>
      <c r="H54" s="42" t="str">
        <f t="shared" si="7"/>
        <v>○</v>
      </c>
      <c r="I54" s="103">
        <v>4.11</v>
      </c>
      <c r="J54" s="103">
        <v>164.49</v>
      </c>
      <c r="K54" s="108" t="s">
        <v>270</v>
      </c>
      <c r="L54" s="39" t="s">
        <v>222</v>
      </c>
      <c r="M54" s="39">
        <v>14</v>
      </c>
      <c r="N54" s="149" t="s">
        <v>877</v>
      </c>
      <c r="O54" s="106" t="s">
        <v>194</v>
      </c>
      <c r="P54" s="99"/>
    </row>
    <row r="55" spans="1:16" s="2" customFormat="1" ht="19.5" customHeight="1">
      <c r="A55" s="1">
        <v>52</v>
      </c>
      <c r="B55" s="101" t="s">
        <v>258</v>
      </c>
      <c r="C55" s="146" t="s">
        <v>40</v>
      </c>
      <c r="D55" s="38" t="s">
        <v>141</v>
      </c>
      <c r="E55" s="103">
        <v>4</v>
      </c>
      <c r="F55" s="107">
        <f t="shared" si="4"/>
        <v>4</v>
      </c>
      <c r="G55" s="42" t="str">
        <f t="shared" si="6"/>
        <v>○</v>
      </c>
      <c r="H55" s="42">
        <f t="shared" si="7"/>
      </c>
      <c r="I55" s="103">
        <v>5.35</v>
      </c>
      <c r="J55" s="103">
        <f>E55*I55</f>
        <v>21.4</v>
      </c>
      <c r="K55" s="108" t="s">
        <v>268</v>
      </c>
      <c r="L55" s="39" t="s">
        <v>223</v>
      </c>
      <c r="M55" s="39">
        <v>14</v>
      </c>
      <c r="N55" s="149" t="s">
        <v>877</v>
      </c>
      <c r="O55" s="106" t="s">
        <v>259</v>
      </c>
      <c r="P55" s="99"/>
    </row>
    <row r="56" spans="1:16" s="2" customFormat="1" ht="19.5" customHeight="1">
      <c r="A56" s="1">
        <v>53</v>
      </c>
      <c r="B56" s="101" t="s">
        <v>109</v>
      </c>
      <c r="C56" s="146" t="s">
        <v>41</v>
      </c>
      <c r="D56" s="38" t="s">
        <v>141</v>
      </c>
      <c r="E56" s="103">
        <v>31.8</v>
      </c>
      <c r="F56" s="107">
        <f t="shared" si="4"/>
        <v>32</v>
      </c>
      <c r="G56" s="42">
        <f t="shared" si="6"/>
      </c>
      <c r="H56" s="42" t="str">
        <f t="shared" si="7"/>
        <v>○</v>
      </c>
      <c r="I56" s="103">
        <v>8.49</v>
      </c>
      <c r="J56" s="103">
        <v>269.84</v>
      </c>
      <c r="K56" s="108" t="s">
        <v>270</v>
      </c>
      <c r="L56" s="39" t="s">
        <v>278</v>
      </c>
      <c r="M56" s="39">
        <v>25</v>
      </c>
      <c r="N56" s="149" t="s">
        <v>877</v>
      </c>
      <c r="O56" s="106" t="s">
        <v>173</v>
      </c>
      <c r="P56" s="99"/>
    </row>
    <row r="57" spans="1:16" s="2" customFormat="1" ht="19.5" customHeight="1">
      <c r="A57" s="1">
        <v>54</v>
      </c>
      <c r="B57" s="101" t="s">
        <v>110</v>
      </c>
      <c r="C57" s="146" t="s">
        <v>42</v>
      </c>
      <c r="D57" s="38" t="s">
        <v>141</v>
      </c>
      <c r="E57" s="103">
        <v>36.3</v>
      </c>
      <c r="F57" s="107">
        <f t="shared" si="4"/>
        <v>36</v>
      </c>
      <c r="G57" s="42">
        <f t="shared" si="6"/>
      </c>
      <c r="H57" s="42" t="str">
        <f t="shared" si="7"/>
        <v>○</v>
      </c>
      <c r="I57" s="103">
        <v>3</v>
      </c>
      <c r="J57" s="103">
        <f>E57*I57</f>
        <v>108.89999999999999</v>
      </c>
      <c r="K57" s="108" t="s">
        <v>267</v>
      </c>
      <c r="L57" s="39" t="s">
        <v>234</v>
      </c>
      <c r="M57" s="39">
        <v>14</v>
      </c>
      <c r="N57" s="149" t="s">
        <v>877</v>
      </c>
      <c r="O57" s="106" t="s">
        <v>174</v>
      </c>
      <c r="P57" s="99"/>
    </row>
    <row r="58" spans="1:16" s="2" customFormat="1" ht="19.5" customHeight="1">
      <c r="A58" s="1">
        <v>55</v>
      </c>
      <c r="B58" s="101" t="s">
        <v>122</v>
      </c>
      <c r="C58" s="146" t="s">
        <v>52</v>
      </c>
      <c r="D58" s="38" t="s">
        <v>148</v>
      </c>
      <c r="E58" s="103">
        <v>44</v>
      </c>
      <c r="F58" s="107">
        <f t="shared" si="4"/>
        <v>44</v>
      </c>
      <c r="G58" s="42">
        <f t="shared" si="6"/>
      </c>
      <c r="H58" s="42" t="str">
        <f t="shared" si="7"/>
        <v>○</v>
      </c>
      <c r="I58" s="103">
        <v>3.5</v>
      </c>
      <c r="J58" s="103">
        <f>E58*I58</f>
        <v>154</v>
      </c>
      <c r="K58" s="108" t="s">
        <v>270</v>
      </c>
      <c r="L58" s="39" t="s">
        <v>244</v>
      </c>
      <c r="M58" s="39">
        <v>14</v>
      </c>
      <c r="N58" s="149" t="s">
        <v>877</v>
      </c>
      <c r="O58" s="106" t="s">
        <v>185</v>
      </c>
      <c r="P58" s="99"/>
    </row>
    <row r="59" spans="1:16" s="2" customFormat="1" ht="19.5" customHeight="1">
      <c r="A59" s="1">
        <v>56</v>
      </c>
      <c r="B59" s="101" t="s">
        <v>123</v>
      </c>
      <c r="C59" s="146" t="s">
        <v>53</v>
      </c>
      <c r="D59" s="38" t="s">
        <v>149</v>
      </c>
      <c r="E59" s="103">
        <v>3.7</v>
      </c>
      <c r="F59" s="107">
        <f t="shared" si="4"/>
        <v>4</v>
      </c>
      <c r="G59" s="42" t="str">
        <f t="shared" si="6"/>
        <v>○</v>
      </c>
      <c r="H59" s="42">
        <f t="shared" si="7"/>
      </c>
      <c r="I59" s="103">
        <v>3.7</v>
      </c>
      <c r="J59" s="103">
        <v>13.69</v>
      </c>
      <c r="K59" s="108" t="s">
        <v>266</v>
      </c>
      <c r="L59" s="39"/>
      <c r="M59" s="39">
        <v>14</v>
      </c>
      <c r="N59" s="149" t="s">
        <v>877</v>
      </c>
      <c r="O59" s="106" t="s">
        <v>186</v>
      </c>
      <c r="P59" s="99"/>
    </row>
    <row r="60" spans="1:17" s="2" customFormat="1" ht="19.5" customHeight="1">
      <c r="A60" s="1">
        <v>57</v>
      </c>
      <c r="B60" s="101" t="s">
        <v>124</v>
      </c>
      <c r="C60" s="50" t="s">
        <v>54</v>
      </c>
      <c r="D60" s="95" t="s">
        <v>149</v>
      </c>
      <c r="E60" s="103">
        <v>25.4</v>
      </c>
      <c r="F60" s="157">
        <f t="shared" si="4"/>
        <v>25</v>
      </c>
      <c r="G60" s="42">
        <f t="shared" si="6"/>
      </c>
      <c r="H60" s="42" t="str">
        <f t="shared" si="7"/>
        <v>○</v>
      </c>
      <c r="I60" s="103">
        <v>3.6</v>
      </c>
      <c r="J60" s="103">
        <f>E60*I60</f>
        <v>91.44</v>
      </c>
      <c r="K60" s="104" t="s">
        <v>267</v>
      </c>
      <c r="L60" s="39" t="s">
        <v>214</v>
      </c>
      <c r="M60" s="39">
        <v>14</v>
      </c>
      <c r="N60" s="102" t="s">
        <v>876</v>
      </c>
      <c r="O60" s="105" t="s">
        <v>187</v>
      </c>
      <c r="P60" s="99" t="s">
        <v>899</v>
      </c>
      <c r="Q60" s="2" t="s">
        <v>901</v>
      </c>
    </row>
    <row r="61" spans="1:16" s="2" customFormat="1" ht="19.5" customHeight="1">
      <c r="A61" s="1">
        <v>58</v>
      </c>
      <c r="B61" s="101" t="s">
        <v>125</v>
      </c>
      <c r="C61" s="146" t="s">
        <v>55</v>
      </c>
      <c r="D61" s="38" t="s">
        <v>149</v>
      </c>
      <c r="E61" s="103">
        <v>9.7</v>
      </c>
      <c r="F61" s="107">
        <f t="shared" si="4"/>
        <v>10</v>
      </c>
      <c r="G61" s="42" t="str">
        <f t="shared" si="6"/>
        <v>○</v>
      </c>
      <c r="H61" s="42">
        <f t="shared" si="7"/>
      </c>
      <c r="I61" s="103">
        <v>3.6</v>
      </c>
      <c r="J61" s="103">
        <f aca="true" t="shared" si="8" ref="J61:J68">E61*I61</f>
        <v>34.92</v>
      </c>
      <c r="K61" s="108" t="s">
        <v>221</v>
      </c>
      <c r="L61" s="39" t="s">
        <v>214</v>
      </c>
      <c r="M61" s="39">
        <v>14</v>
      </c>
      <c r="N61" s="149" t="s">
        <v>877</v>
      </c>
      <c r="O61" s="106" t="s">
        <v>188</v>
      </c>
      <c r="P61" s="99"/>
    </row>
    <row r="62" spans="1:16" s="2" customFormat="1" ht="19.5" customHeight="1">
      <c r="A62" s="1">
        <v>59</v>
      </c>
      <c r="B62" s="101" t="s">
        <v>126</v>
      </c>
      <c r="C62" s="146" t="s">
        <v>56</v>
      </c>
      <c r="D62" s="38" t="s">
        <v>149</v>
      </c>
      <c r="E62" s="103">
        <v>3.9</v>
      </c>
      <c r="F62" s="107">
        <f t="shared" si="4"/>
        <v>4</v>
      </c>
      <c r="G62" s="42" t="str">
        <f t="shared" si="6"/>
        <v>○</v>
      </c>
      <c r="H62" s="42">
        <f t="shared" si="7"/>
      </c>
      <c r="I62" s="103">
        <v>3.6</v>
      </c>
      <c r="J62" s="103">
        <f t="shared" si="8"/>
        <v>14.04</v>
      </c>
      <c r="K62" s="108" t="s">
        <v>265</v>
      </c>
      <c r="L62" s="39"/>
      <c r="M62" s="39"/>
      <c r="N62" s="149" t="s">
        <v>877</v>
      </c>
      <c r="O62" s="106" t="s">
        <v>189</v>
      </c>
      <c r="P62" s="99"/>
    </row>
    <row r="63" spans="1:16" s="2" customFormat="1" ht="19.5" customHeight="1">
      <c r="A63" s="1">
        <v>60</v>
      </c>
      <c r="B63" s="101" t="s">
        <v>127</v>
      </c>
      <c r="C63" s="146" t="s">
        <v>57</v>
      </c>
      <c r="D63" s="38" t="s">
        <v>146</v>
      </c>
      <c r="E63" s="103">
        <v>21.5</v>
      </c>
      <c r="F63" s="107">
        <f t="shared" si="4"/>
        <v>22</v>
      </c>
      <c r="G63" s="42">
        <f t="shared" si="6"/>
      </c>
      <c r="H63" s="42" t="str">
        <f t="shared" si="7"/>
        <v>○</v>
      </c>
      <c r="I63" s="103">
        <v>3.6</v>
      </c>
      <c r="J63" s="103">
        <f t="shared" si="8"/>
        <v>77.4</v>
      </c>
      <c r="K63" s="108" t="s">
        <v>267</v>
      </c>
      <c r="L63" s="39" t="s">
        <v>230</v>
      </c>
      <c r="M63" s="39">
        <v>14</v>
      </c>
      <c r="N63" s="149" t="s">
        <v>877</v>
      </c>
      <c r="O63" s="106" t="s">
        <v>190</v>
      </c>
      <c r="P63" s="99"/>
    </row>
    <row r="64" spans="1:16" s="2" customFormat="1" ht="19.5" customHeight="1">
      <c r="A64" s="1">
        <v>61</v>
      </c>
      <c r="B64" s="101" t="s">
        <v>131</v>
      </c>
      <c r="C64" s="146" t="s">
        <v>62</v>
      </c>
      <c r="D64" s="38" t="s">
        <v>141</v>
      </c>
      <c r="E64" s="103">
        <v>15.5</v>
      </c>
      <c r="F64" s="107">
        <f t="shared" si="4"/>
        <v>16</v>
      </c>
      <c r="G64" s="42">
        <f t="shared" si="6"/>
      </c>
      <c r="H64" s="42" t="str">
        <f t="shared" si="7"/>
        <v>○</v>
      </c>
      <c r="I64" s="103">
        <v>3.5</v>
      </c>
      <c r="J64" s="103">
        <f t="shared" si="8"/>
        <v>54.25</v>
      </c>
      <c r="K64" s="108" t="s">
        <v>264</v>
      </c>
      <c r="L64" s="39" t="s">
        <v>248</v>
      </c>
      <c r="M64" s="39">
        <v>14</v>
      </c>
      <c r="N64" s="149" t="s">
        <v>877</v>
      </c>
      <c r="O64" s="106" t="s">
        <v>195</v>
      </c>
      <c r="P64" s="99"/>
    </row>
    <row r="65" spans="1:16" s="2" customFormat="1" ht="19.5" customHeight="1">
      <c r="A65" s="1">
        <v>62</v>
      </c>
      <c r="B65" s="101" t="s">
        <v>92</v>
      </c>
      <c r="C65" s="146" t="s">
        <v>25</v>
      </c>
      <c r="D65" s="38" t="s">
        <v>141</v>
      </c>
      <c r="E65" s="103">
        <v>22.1</v>
      </c>
      <c r="F65" s="107">
        <f t="shared" si="4"/>
        <v>22</v>
      </c>
      <c r="G65" s="42">
        <f t="shared" si="6"/>
      </c>
      <c r="H65" s="42" t="str">
        <f>IF(F65&gt;=15,"○","")</f>
        <v>○</v>
      </c>
      <c r="I65" s="103">
        <v>5</v>
      </c>
      <c r="J65" s="103">
        <f t="shared" si="8"/>
        <v>110.5</v>
      </c>
      <c r="K65" s="108" t="s">
        <v>267</v>
      </c>
      <c r="L65" s="39" t="s">
        <v>237</v>
      </c>
      <c r="M65" s="39">
        <v>14</v>
      </c>
      <c r="N65" s="149" t="s">
        <v>877</v>
      </c>
      <c r="O65" s="106" t="s">
        <v>156</v>
      </c>
      <c r="P65" s="99"/>
    </row>
    <row r="66" spans="1:16" s="2" customFormat="1" ht="19.5" customHeight="1">
      <c r="A66" s="1">
        <v>63</v>
      </c>
      <c r="B66" s="101" t="s">
        <v>93</v>
      </c>
      <c r="C66" s="146" t="s">
        <v>26</v>
      </c>
      <c r="D66" s="38" t="s">
        <v>141</v>
      </c>
      <c r="E66" s="103">
        <v>13.1</v>
      </c>
      <c r="F66" s="107">
        <f t="shared" si="4"/>
        <v>13</v>
      </c>
      <c r="G66" s="42" t="str">
        <f t="shared" si="6"/>
        <v>○</v>
      </c>
      <c r="H66" s="42">
        <f t="shared" si="7"/>
      </c>
      <c r="I66" s="103">
        <v>3</v>
      </c>
      <c r="J66" s="103">
        <f t="shared" si="8"/>
        <v>39.3</v>
      </c>
      <c r="K66" s="108" t="s">
        <v>267</v>
      </c>
      <c r="L66" s="39" t="s">
        <v>247</v>
      </c>
      <c r="M66" s="39">
        <v>14</v>
      </c>
      <c r="N66" s="149" t="s">
        <v>877</v>
      </c>
      <c r="O66" s="106" t="s">
        <v>157</v>
      </c>
      <c r="P66" s="99"/>
    </row>
    <row r="67" spans="1:16" s="2" customFormat="1" ht="19.5" customHeight="1">
      <c r="A67" s="1">
        <v>64</v>
      </c>
      <c r="B67" s="101" t="s">
        <v>94</v>
      </c>
      <c r="C67" s="146" t="s">
        <v>27</v>
      </c>
      <c r="D67" s="38" t="s">
        <v>141</v>
      </c>
      <c r="E67" s="103">
        <v>12.6</v>
      </c>
      <c r="F67" s="107">
        <f t="shared" si="4"/>
        <v>13</v>
      </c>
      <c r="G67" s="42" t="str">
        <f>IF(F67&lt;15,"○","")</f>
        <v>○</v>
      </c>
      <c r="H67" s="42">
        <f t="shared" si="7"/>
      </c>
      <c r="I67" s="103">
        <v>4</v>
      </c>
      <c r="J67" s="103">
        <f t="shared" si="8"/>
        <v>50.4</v>
      </c>
      <c r="K67" s="108" t="s">
        <v>267</v>
      </c>
      <c r="L67" s="39" t="s">
        <v>238</v>
      </c>
      <c r="M67" s="39">
        <v>14</v>
      </c>
      <c r="N67" s="149" t="s">
        <v>877</v>
      </c>
      <c r="O67" s="106" t="s">
        <v>158</v>
      </c>
      <c r="P67" s="99"/>
    </row>
    <row r="68" spans="1:16" s="2" customFormat="1" ht="19.5" customHeight="1">
      <c r="A68" s="1">
        <v>65</v>
      </c>
      <c r="B68" s="101" t="s">
        <v>95</v>
      </c>
      <c r="C68" s="146" t="s">
        <v>263</v>
      </c>
      <c r="D68" s="38" t="s">
        <v>141</v>
      </c>
      <c r="E68" s="103">
        <v>10.8</v>
      </c>
      <c r="F68" s="107">
        <f t="shared" si="4"/>
        <v>11</v>
      </c>
      <c r="G68" s="42" t="str">
        <f>IF(F68&lt;15,"○","")</f>
        <v>○</v>
      </c>
      <c r="H68" s="42">
        <f t="shared" si="7"/>
      </c>
      <c r="I68" s="103">
        <v>4</v>
      </c>
      <c r="J68" s="103">
        <f t="shared" si="8"/>
        <v>43.2</v>
      </c>
      <c r="K68" s="108" t="s">
        <v>262</v>
      </c>
      <c r="L68" s="39" t="s">
        <v>279</v>
      </c>
      <c r="M68" s="39">
        <v>25</v>
      </c>
      <c r="N68" s="149" t="s">
        <v>877</v>
      </c>
      <c r="O68" s="106" t="s">
        <v>159</v>
      </c>
      <c r="P68" s="99"/>
    </row>
    <row r="69" spans="1:16" s="2" customFormat="1" ht="19.5" customHeight="1">
      <c r="A69" s="1">
        <v>66</v>
      </c>
      <c r="B69" s="101" t="s">
        <v>82</v>
      </c>
      <c r="C69" s="50" t="s">
        <v>3</v>
      </c>
      <c r="D69" s="38" t="s">
        <v>140</v>
      </c>
      <c r="E69" s="103">
        <v>12.5</v>
      </c>
      <c r="F69" s="107">
        <f t="shared" si="4"/>
        <v>13</v>
      </c>
      <c r="G69" s="42" t="str">
        <f>IF(F69&lt;15,"○","")</f>
        <v>○</v>
      </c>
      <c r="H69" s="42">
        <f t="shared" si="7"/>
      </c>
      <c r="I69" s="103">
        <v>4</v>
      </c>
      <c r="J69" s="103">
        <v>50.01</v>
      </c>
      <c r="K69" s="108" t="s">
        <v>264</v>
      </c>
      <c r="L69" s="39" t="s">
        <v>229</v>
      </c>
      <c r="M69" s="39">
        <v>14</v>
      </c>
      <c r="N69" s="102" t="s">
        <v>876</v>
      </c>
      <c r="O69" s="106" t="s">
        <v>68</v>
      </c>
      <c r="P69" s="99" t="s">
        <v>921</v>
      </c>
    </row>
    <row r="70" spans="5:10" ht="13.5">
      <c r="E70" s="126">
        <f>SUM(E3:E69)</f>
        <v>1268.8999999999999</v>
      </c>
      <c r="G70" s="126">
        <f>COUNTIF(G3:G69,"○")</f>
        <v>39</v>
      </c>
      <c r="H70" s="126">
        <f>COUNTIF(H3:H69,"○")</f>
        <v>27</v>
      </c>
      <c r="I70" s="126"/>
      <c r="J70" s="126">
        <f>SUM(J3:J69)</f>
        <v>5628.489999999998</v>
      </c>
    </row>
    <row r="71" spans="3:15" ht="13.5">
      <c r="C71" s="60" t="s">
        <v>878</v>
      </c>
      <c r="D71" s="128" t="s">
        <v>881</v>
      </c>
      <c r="E71" s="129">
        <f>SUM(E6+E7+E8+E12+E14+E15+E16+E17+E18+E19+E20+E32+E33+E34+E35+E36+E37+E38+E42+E69)</f>
        <v>413.9</v>
      </c>
      <c r="F71" s="130"/>
      <c r="G71" s="131">
        <v>13</v>
      </c>
      <c r="H71" s="131">
        <v>7</v>
      </c>
      <c r="I71" s="131">
        <v>3</v>
      </c>
      <c r="J71" s="129">
        <f>SUM(J6+J7+J8+J12+J14+J15+J16+J17+J18+J19+J20+J32+J33+J34+J35+J36+J37+J38+J42+J69+J46+J53+J60)</f>
        <v>2274.3999999999996</v>
      </c>
      <c r="K71" s="152" t="s">
        <v>896</v>
      </c>
      <c r="L71" s="153"/>
      <c r="M71" s="153"/>
      <c r="N71" s="153"/>
      <c r="O71" s="153"/>
    </row>
    <row r="72" spans="3:15" ht="13.5">
      <c r="C72" s="59" t="s">
        <v>879</v>
      </c>
      <c r="D72" s="128" t="s">
        <v>889</v>
      </c>
      <c r="E72" s="129">
        <f>SUM(E3+E4+E5+E43+E11+E13+E21+E22+E23+E24+E25+E26+E27+E28+E29+E30+E31+E39+E40+E41+E44+E45+E47+E48)</f>
        <v>379.4</v>
      </c>
      <c r="F72" s="130"/>
      <c r="G72" s="131">
        <v>16</v>
      </c>
      <c r="H72" s="131">
        <v>8</v>
      </c>
      <c r="I72" s="132"/>
      <c r="J72" s="129">
        <f>SUM(J3+J4+J5+J43+J11+J13+J21+J22+J23+J24+J25+J26+J27+J28+J29+J30+J31+J39+J40+J41+J44+J45+J47+J48)</f>
        <v>1688.59</v>
      </c>
      <c r="M72" s="154" t="s">
        <v>905</v>
      </c>
      <c r="N72" s="154"/>
      <c r="O72" s="154"/>
    </row>
    <row r="73" spans="3:15" ht="13.5">
      <c r="C73" s="142" t="s">
        <v>880</v>
      </c>
      <c r="D73" s="128" t="s">
        <v>890</v>
      </c>
      <c r="E73" s="129">
        <f>SUM(E49+E50+E51+E52+E54+E55+E56+E57+E58+E59+E61+E62+E63+E64+E65+E66+E67+E68+E10)</f>
        <v>392.7000000000001</v>
      </c>
      <c r="F73" s="130"/>
      <c r="G73" s="131">
        <v>10</v>
      </c>
      <c r="H73" s="131">
        <v>9</v>
      </c>
      <c r="I73" s="132"/>
      <c r="J73" s="129">
        <f>SUM(J49+J50+J51+J52+J54+J55+J56+J57+J58+J59+J61+J62+J63+J64+J65+J66+J67+J68+L82+J10)</f>
        <v>1665.5</v>
      </c>
      <c r="K73" s="152"/>
      <c r="L73" s="153"/>
      <c r="M73" s="153"/>
      <c r="N73" s="153"/>
      <c r="O73" s="153"/>
    </row>
    <row r="74" spans="3:10" ht="13.5">
      <c r="C74" s="148" t="s">
        <v>884</v>
      </c>
      <c r="D74" s="128" t="s">
        <v>895</v>
      </c>
      <c r="E74" s="130">
        <f>SUM(E71:E73)</f>
        <v>1186</v>
      </c>
      <c r="F74" s="130"/>
      <c r="G74" s="131">
        <f>SUBTOTAL(9,G71:G73)</f>
        <v>39</v>
      </c>
      <c r="H74" s="131">
        <f>SUBTOTAL(9,H71:H73)</f>
        <v>24</v>
      </c>
      <c r="I74" s="131">
        <v>3</v>
      </c>
      <c r="J74" s="132">
        <f>SUM(J71:J73)</f>
        <v>5628.49</v>
      </c>
    </row>
  </sheetData>
  <sheetProtection/>
  <mergeCells count="3">
    <mergeCell ref="K73:O73"/>
    <mergeCell ref="K71:O71"/>
    <mergeCell ref="M72:O72"/>
  </mergeCells>
  <printOptions horizontalCentered="1"/>
  <pageMargins left="0.3937007874015748" right="0.3937007874015748" top="1.1023622047244095" bottom="0.3937007874015748" header="0" footer="0"/>
  <pageSetup horizontalDpi="600" verticalDpi="600" orientation="landscape" paperSize="9" scale="84" r:id="rId2"/>
  <rowBreaks count="2" manualBreakCount="2">
    <brk id="31" max="15" man="1"/>
    <brk id="63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V71"/>
  <sheetViews>
    <sheetView zoomScaleSheetLayoutView="70" zoomScalePageLayoutView="0" workbookViewId="0" topLeftCell="A19">
      <selection activeCell="K12" sqref="K12"/>
    </sheetView>
  </sheetViews>
  <sheetFormatPr defaultColWidth="9.00390625" defaultRowHeight="13.5"/>
  <cols>
    <col min="1" max="1" width="3.875" style="1" customWidth="1"/>
    <col min="2" max="2" width="8.125" style="122" customWidth="1"/>
    <col min="3" max="3" width="13.125" style="3" customWidth="1"/>
    <col min="4" max="4" width="12.75390625" style="125" customWidth="1"/>
    <col min="5" max="9" width="7.75390625" style="136" customWidth="1"/>
    <col min="10" max="10" width="8.75390625" style="136" customWidth="1"/>
    <col min="11" max="11" width="22.50390625" style="127" customWidth="1"/>
    <col min="12" max="13" width="8.75390625" style="48" customWidth="1"/>
    <col min="14" max="14" width="7.75390625" style="3" customWidth="1"/>
    <col min="15" max="15" width="5.75390625" style="54" customWidth="1"/>
    <col min="16" max="16" width="10.375" style="110" customWidth="1"/>
    <col min="17" max="17" width="9.625" style="1" customWidth="1"/>
    <col min="18" max="16384" width="9.00390625" style="1" customWidth="1"/>
  </cols>
  <sheetData>
    <row r="1" spans="2:16" ht="19.5" customHeight="1">
      <c r="B1" s="151" t="s">
        <v>927</v>
      </c>
      <c r="F1" s="145"/>
      <c r="N1" s="52"/>
      <c r="P1" s="1"/>
    </row>
    <row r="2" spans="2:17" s="17" customFormat="1" ht="19.5" customHeight="1">
      <c r="B2" s="121" t="s">
        <v>74</v>
      </c>
      <c r="C2" s="15" t="s">
        <v>205</v>
      </c>
      <c r="D2" s="55" t="s">
        <v>204</v>
      </c>
      <c r="E2" s="123" t="s">
        <v>206</v>
      </c>
      <c r="F2" s="123" t="s">
        <v>818</v>
      </c>
      <c r="G2" s="123" t="s">
        <v>819</v>
      </c>
      <c r="H2" s="123" t="s">
        <v>820</v>
      </c>
      <c r="I2" s="123" t="s">
        <v>207</v>
      </c>
      <c r="J2" s="123" t="s">
        <v>225</v>
      </c>
      <c r="K2" s="124" t="s">
        <v>208</v>
      </c>
      <c r="L2" s="55" t="s">
        <v>150</v>
      </c>
      <c r="M2" s="55" t="s">
        <v>75</v>
      </c>
      <c r="N2" s="120" t="s">
        <v>874</v>
      </c>
      <c r="O2" s="53" t="s">
        <v>211</v>
      </c>
      <c r="P2" s="114" t="s">
        <v>924</v>
      </c>
      <c r="Q2" s="13" t="s">
        <v>203</v>
      </c>
    </row>
    <row r="3" spans="1:18" ht="19.5" customHeight="1">
      <c r="A3" s="1">
        <v>1</v>
      </c>
      <c r="B3" s="27" t="s">
        <v>515</v>
      </c>
      <c r="C3" s="67" t="s">
        <v>514</v>
      </c>
      <c r="D3" s="37" t="s">
        <v>283</v>
      </c>
      <c r="E3" s="41">
        <v>5.4</v>
      </c>
      <c r="F3" s="41">
        <f aca="true" t="shared" si="0" ref="F3:F34">ROUND(E3,0)</f>
        <v>5</v>
      </c>
      <c r="G3" s="42" t="str">
        <f aca="true" t="shared" si="1" ref="G3:G34">IF(F3&lt;15,"○","")</f>
        <v>○</v>
      </c>
      <c r="H3" s="42">
        <f aca="true" t="shared" si="2" ref="H3:H34">IF(F3&gt;=15,"○","")</f>
      </c>
      <c r="I3" s="41">
        <v>7</v>
      </c>
      <c r="J3" s="68">
        <f aca="true" t="shared" si="3" ref="J3:J11">E3*I3</f>
        <v>37.800000000000004</v>
      </c>
      <c r="K3" s="69" t="s">
        <v>288</v>
      </c>
      <c r="L3" s="27" t="s">
        <v>231</v>
      </c>
      <c r="M3" s="27">
        <v>20</v>
      </c>
      <c r="N3" s="27">
        <v>27</v>
      </c>
      <c r="O3" s="137" t="s">
        <v>512</v>
      </c>
      <c r="P3" s="99" t="s">
        <v>897</v>
      </c>
      <c r="Q3" s="27"/>
      <c r="R3" s="1">
        <v>1</v>
      </c>
    </row>
    <row r="4" spans="1:20" ht="19.5" customHeight="1">
      <c r="A4" s="1">
        <v>2</v>
      </c>
      <c r="B4" s="27" t="s">
        <v>511</v>
      </c>
      <c r="C4" s="139" t="s">
        <v>510</v>
      </c>
      <c r="D4" s="37" t="s">
        <v>283</v>
      </c>
      <c r="E4" s="41">
        <v>7.7</v>
      </c>
      <c r="F4" s="41">
        <f t="shared" si="0"/>
        <v>8</v>
      </c>
      <c r="G4" s="42" t="str">
        <f t="shared" si="1"/>
        <v>○</v>
      </c>
      <c r="H4" s="42">
        <f t="shared" si="2"/>
      </c>
      <c r="I4" s="41">
        <v>8.15</v>
      </c>
      <c r="J4" s="68">
        <f t="shared" si="3"/>
        <v>62.755</v>
      </c>
      <c r="K4" s="69" t="s">
        <v>420</v>
      </c>
      <c r="L4" s="27" t="s">
        <v>503</v>
      </c>
      <c r="M4" s="27">
        <v>14</v>
      </c>
      <c r="N4" s="27">
        <v>27</v>
      </c>
      <c r="O4" s="137" t="s">
        <v>506</v>
      </c>
      <c r="P4" s="99" t="s">
        <v>898</v>
      </c>
      <c r="Q4" s="27"/>
      <c r="R4" s="1">
        <v>1</v>
      </c>
      <c r="S4" s="1" t="s">
        <v>803</v>
      </c>
      <c r="T4" s="35" t="s">
        <v>804</v>
      </c>
    </row>
    <row r="5" spans="1:18" ht="19.5" customHeight="1">
      <c r="A5" s="1">
        <v>3</v>
      </c>
      <c r="B5" s="27" t="s">
        <v>508</v>
      </c>
      <c r="C5" s="67" t="s">
        <v>507</v>
      </c>
      <c r="D5" s="37" t="s">
        <v>283</v>
      </c>
      <c r="E5" s="41">
        <v>4.4</v>
      </c>
      <c r="F5" s="41">
        <f t="shared" si="0"/>
        <v>4</v>
      </c>
      <c r="G5" s="42" t="str">
        <f t="shared" si="1"/>
        <v>○</v>
      </c>
      <c r="H5" s="42">
        <f t="shared" si="2"/>
      </c>
      <c r="I5" s="41">
        <v>4.5</v>
      </c>
      <c r="J5" s="68">
        <f t="shared" si="3"/>
        <v>19.8</v>
      </c>
      <c r="K5" s="69" t="s">
        <v>288</v>
      </c>
      <c r="L5" s="27" t="s">
        <v>503</v>
      </c>
      <c r="M5" s="27">
        <v>14</v>
      </c>
      <c r="N5" s="27">
        <v>27</v>
      </c>
      <c r="O5" s="137" t="s">
        <v>506</v>
      </c>
      <c r="P5" s="99" t="s">
        <v>898</v>
      </c>
      <c r="Q5" s="27"/>
      <c r="R5" s="1">
        <v>1</v>
      </c>
    </row>
    <row r="6" spans="1:18" ht="19.5" customHeight="1">
      <c r="A6" s="1">
        <v>4</v>
      </c>
      <c r="B6" s="27" t="s">
        <v>505</v>
      </c>
      <c r="C6" s="67" t="s">
        <v>504</v>
      </c>
      <c r="D6" s="37" t="s">
        <v>283</v>
      </c>
      <c r="E6" s="41">
        <v>5.4</v>
      </c>
      <c r="F6" s="41">
        <f t="shared" si="0"/>
        <v>5</v>
      </c>
      <c r="G6" s="42" t="str">
        <f t="shared" si="1"/>
        <v>○</v>
      </c>
      <c r="H6" s="42">
        <f t="shared" si="2"/>
      </c>
      <c r="I6" s="41">
        <v>4.3</v>
      </c>
      <c r="J6" s="68">
        <f t="shared" si="3"/>
        <v>23.22</v>
      </c>
      <c r="K6" s="69" t="s">
        <v>288</v>
      </c>
      <c r="L6" s="27" t="s">
        <v>873</v>
      </c>
      <c r="M6" s="27">
        <v>14</v>
      </c>
      <c r="N6" s="27">
        <v>27</v>
      </c>
      <c r="O6" s="137" t="s">
        <v>872</v>
      </c>
      <c r="P6" s="99" t="s">
        <v>898</v>
      </c>
      <c r="Q6" s="27"/>
      <c r="R6" s="1">
        <v>1</v>
      </c>
    </row>
    <row r="7" spans="1:17" ht="19.5" customHeight="1">
      <c r="A7" s="1">
        <v>5</v>
      </c>
      <c r="B7" s="27" t="s">
        <v>871</v>
      </c>
      <c r="C7" s="67" t="s">
        <v>500</v>
      </c>
      <c r="D7" s="37" t="s">
        <v>283</v>
      </c>
      <c r="E7" s="41">
        <v>24</v>
      </c>
      <c r="F7" s="41">
        <f t="shared" si="0"/>
        <v>24</v>
      </c>
      <c r="G7" s="42">
        <f t="shared" si="1"/>
      </c>
      <c r="H7" s="42" t="str">
        <f t="shared" si="2"/>
        <v>○</v>
      </c>
      <c r="I7" s="41">
        <v>7</v>
      </c>
      <c r="J7" s="68">
        <f t="shared" si="3"/>
        <v>168</v>
      </c>
      <c r="K7" s="69" t="s">
        <v>398</v>
      </c>
      <c r="L7" s="27" t="s">
        <v>275</v>
      </c>
      <c r="M7" s="27">
        <v>14</v>
      </c>
      <c r="N7" s="27">
        <v>27</v>
      </c>
      <c r="O7" s="137" t="s">
        <v>498</v>
      </c>
      <c r="P7" s="99" t="s">
        <v>898</v>
      </c>
      <c r="Q7" s="27" t="s">
        <v>497</v>
      </c>
    </row>
    <row r="8" spans="1:17" ht="19.5" customHeight="1">
      <c r="A8" s="1">
        <v>6</v>
      </c>
      <c r="B8" s="27" t="s">
        <v>496</v>
      </c>
      <c r="C8" s="67" t="s">
        <v>495</v>
      </c>
      <c r="D8" s="37" t="s">
        <v>283</v>
      </c>
      <c r="E8" s="41">
        <v>23</v>
      </c>
      <c r="F8" s="41">
        <f t="shared" si="0"/>
        <v>23</v>
      </c>
      <c r="G8" s="42">
        <f t="shared" si="1"/>
      </c>
      <c r="H8" s="42" t="str">
        <f t="shared" si="2"/>
        <v>○</v>
      </c>
      <c r="I8" s="41">
        <v>5</v>
      </c>
      <c r="J8" s="68">
        <f t="shared" si="3"/>
        <v>115</v>
      </c>
      <c r="K8" s="69" t="s">
        <v>420</v>
      </c>
      <c r="L8" s="27" t="s">
        <v>858</v>
      </c>
      <c r="M8" s="27">
        <v>14</v>
      </c>
      <c r="N8" s="27">
        <v>27</v>
      </c>
      <c r="O8" s="137" t="s">
        <v>870</v>
      </c>
      <c r="P8" s="99" t="s">
        <v>897</v>
      </c>
      <c r="Q8" s="27"/>
    </row>
    <row r="9" spans="1:18" ht="19.5" customHeight="1">
      <c r="A9" s="1">
        <v>7</v>
      </c>
      <c r="B9" s="27" t="s">
        <v>805</v>
      </c>
      <c r="C9" s="67" t="s">
        <v>806</v>
      </c>
      <c r="D9" s="37" t="s">
        <v>283</v>
      </c>
      <c r="E9" s="41">
        <v>13.8</v>
      </c>
      <c r="F9" s="41">
        <f t="shared" si="0"/>
        <v>14</v>
      </c>
      <c r="G9" s="42" t="str">
        <f t="shared" si="1"/>
        <v>○</v>
      </c>
      <c r="H9" s="42">
        <f t="shared" si="2"/>
      </c>
      <c r="I9" s="41">
        <v>9.25</v>
      </c>
      <c r="J9" s="68">
        <f t="shared" si="3"/>
        <v>127.65</v>
      </c>
      <c r="K9" s="69" t="s">
        <v>807</v>
      </c>
      <c r="L9" s="27" t="s">
        <v>808</v>
      </c>
      <c r="M9" s="27">
        <v>25</v>
      </c>
      <c r="N9" s="27">
        <v>27</v>
      </c>
      <c r="O9" s="137"/>
      <c r="P9" s="99" t="s">
        <v>897</v>
      </c>
      <c r="Q9" s="27"/>
      <c r="R9" s="1">
        <v>1</v>
      </c>
    </row>
    <row r="10" spans="1:17" ht="19.5" customHeight="1">
      <c r="A10" s="1">
        <v>8</v>
      </c>
      <c r="B10" s="27" t="s">
        <v>493</v>
      </c>
      <c r="C10" s="67" t="s">
        <v>492</v>
      </c>
      <c r="D10" s="37" t="s">
        <v>283</v>
      </c>
      <c r="E10" s="41">
        <v>120</v>
      </c>
      <c r="F10" s="41">
        <f t="shared" si="0"/>
        <v>120</v>
      </c>
      <c r="G10" s="42">
        <f t="shared" si="1"/>
      </c>
      <c r="H10" s="42" t="str">
        <f t="shared" si="2"/>
        <v>○</v>
      </c>
      <c r="I10" s="41">
        <v>9.3</v>
      </c>
      <c r="J10" s="68">
        <f t="shared" si="3"/>
        <v>1116</v>
      </c>
      <c r="K10" s="69" t="s">
        <v>398</v>
      </c>
      <c r="L10" s="27" t="s">
        <v>223</v>
      </c>
      <c r="M10" s="27">
        <v>20</v>
      </c>
      <c r="N10" s="27">
        <v>27</v>
      </c>
      <c r="O10" s="137" t="s">
        <v>490</v>
      </c>
      <c r="P10" s="99" t="s">
        <v>897</v>
      </c>
      <c r="Q10" s="27" t="s">
        <v>489</v>
      </c>
    </row>
    <row r="11" spans="1:17" s="2" customFormat="1" ht="19.5" customHeight="1">
      <c r="A11" s="1">
        <v>9</v>
      </c>
      <c r="B11" s="27" t="s">
        <v>488</v>
      </c>
      <c r="C11" s="140" t="s">
        <v>487</v>
      </c>
      <c r="D11" s="37" t="s">
        <v>317</v>
      </c>
      <c r="E11" s="41">
        <v>65</v>
      </c>
      <c r="F11" s="41">
        <f t="shared" si="0"/>
        <v>65</v>
      </c>
      <c r="G11" s="42">
        <f t="shared" si="1"/>
      </c>
      <c r="H11" s="42" t="str">
        <f t="shared" si="2"/>
        <v>○</v>
      </c>
      <c r="I11" s="41">
        <v>4</v>
      </c>
      <c r="J11" s="68">
        <f t="shared" si="3"/>
        <v>260</v>
      </c>
      <c r="K11" s="69" t="s">
        <v>303</v>
      </c>
      <c r="L11" s="27" t="s">
        <v>230</v>
      </c>
      <c r="M11" s="27">
        <v>14</v>
      </c>
      <c r="N11" s="115">
        <v>29</v>
      </c>
      <c r="O11" s="137" t="s">
        <v>486</v>
      </c>
      <c r="P11" s="99"/>
      <c r="Q11" s="27"/>
    </row>
    <row r="12" spans="1:18" s="2" customFormat="1" ht="19.5" customHeight="1">
      <c r="A12" s="1">
        <v>10</v>
      </c>
      <c r="B12" s="27" t="s">
        <v>485</v>
      </c>
      <c r="C12" s="140" t="s">
        <v>484</v>
      </c>
      <c r="D12" s="37" t="s">
        <v>317</v>
      </c>
      <c r="E12" s="41">
        <v>11.5</v>
      </c>
      <c r="F12" s="41">
        <f t="shared" si="0"/>
        <v>12</v>
      </c>
      <c r="G12" s="42" t="str">
        <f t="shared" si="1"/>
        <v>○</v>
      </c>
      <c r="H12" s="42">
        <f t="shared" si="2"/>
      </c>
      <c r="I12" s="41">
        <v>5.5</v>
      </c>
      <c r="J12" s="68">
        <v>63.26</v>
      </c>
      <c r="K12" s="69" t="s">
        <v>389</v>
      </c>
      <c r="L12" s="27" t="s">
        <v>483</v>
      </c>
      <c r="M12" s="27">
        <v>14</v>
      </c>
      <c r="N12" s="115">
        <v>29</v>
      </c>
      <c r="O12" s="137" t="s">
        <v>482</v>
      </c>
      <c r="P12" s="99"/>
      <c r="Q12" s="27" t="s">
        <v>354</v>
      </c>
      <c r="R12" s="2">
        <v>1</v>
      </c>
    </row>
    <row r="13" spans="1:17" s="2" customFormat="1" ht="19.5" customHeight="1">
      <c r="A13" s="1">
        <v>11</v>
      </c>
      <c r="B13" s="27" t="s">
        <v>481</v>
      </c>
      <c r="C13" s="140" t="s">
        <v>480</v>
      </c>
      <c r="D13" s="37" t="s">
        <v>317</v>
      </c>
      <c r="E13" s="41">
        <v>15.8</v>
      </c>
      <c r="F13" s="41">
        <f t="shared" si="0"/>
        <v>16</v>
      </c>
      <c r="G13" s="42">
        <f t="shared" si="1"/>
      </c>
      <c r="H13" s="42" t="str">
        <f t="shared" si="2"/>
        <v>○</v>
      </c>
      <c r="I13" s="41">
        <v>5.3</v>
      </c>
      <c r="J13" s="68">
        <f>E13*I13</f>
        <v>83.74</v>
      </c>
      <c r="K13" s="69" t="s">
        <v>420</v>
      </c>
      <c r="L13" s="27" t="s">
        <v>869</v>
      </c>
      <c r="M13" s="27">
        <v>14</v>
      </c>
      <c r="N13" s="115">
        <v>29</v>
      </c>
      <c r="O13" s="137" t="s">
        <v>868</v>
      </c>
      <c r="P13" s="99"/>
      <c r="Q13" s="27" t="s">
        <v>354</v>
      </c>
    </row>
    <row r="14" spans="1:21" s="2" customFormat="1" ht="19.5" customHeight="1">
      <c r="A14" s="1">
        <v>12</v>
      </c>
      <c r="B14" s="27" t="s">
        <v>867</v>
      </c>
      <c r="C14" s="67" t="s">
        <v>477</v>
      </c>
      <c r="D14" s="37" t="s">
        <v>283</v>
      </c>
      <c r="E14" s="41">
        <v>22.2</v>
      </c>
      <c r="F14" s="41">
        <f t="shared" si="0"/>
        <v>22</v>
      </c>
      <c r="G14" s="42">
        <f t="shared" si="1"/>
      </c>
      <c r="H14" s="42" t="str">
        <f t="shared" si="2"/>
        <v>○</v>
      </c>
      <c r="I14" s="41">
        <v>4</v>
      </c>
      <c r="J14" s="68">
        <f>E14*I14</f>
        <v>88.8</v>
      </c>
      <c r="K14" s="69" t="s">
        <v>338</v>
      </c>
      <c r="L14" s="27" t="s">
        <v>866</v>
      </c>
      <c r="M14" s="27">
        <v>14</v>
      </c>
      <c r="N14" s="27">
        <v>27</v>
      </c>
      <c r="O14" s="137" t="s">
        <v>865</v>
      </c>
      <c r="P14" s="99" t="s">
        <v>898</v>
      </c>
      <c r="Q14" s="27"/>
      <c r="U14" s="1"/>
    </row>
    <row r="15" spans="1:21" s="2" customFormat="1" ht="19.5" customHeight="1">
      <c r="A15" s="1">
        <v>13</v>
      </c>
      <c r="B15" s="27" t="s">
        <v>864</v>
      </c>
      <c r="C15" s="67" t="s">
        <v>474</v>
      </c>
      <c r="D15" s="37" t="s">
        <v>283</v>
      </c>
      <c r="E15" s="41">
        <v>7.6</v>
      </c>
      <c r="F15" s="41">
        <f t="shared" si="0"/>
        <v>8</v>
      </c>
      <c r="G15" s="42" t="str">
        <f t="shared" si="1"/>
        <v>○</v>
      </c>
      <c r="H15" s="42">
        <f t="shared" si="2"/>
      </c>
      <c r="I15" s="41">
        <v>4</v>
      </c>
      <c r="J15" s="68">
        <f>E15*I15</f>
        <v>30.4</v>
      </c>
      <c r="K15" s="69" t="s">
        <v>288</v>
      </c>
      <c r="L15" s="27" t="s">
        <v>863</v>
      </c>
      <c r="M15" s="27">
        <v>14</v>
      </c>
      <c r="N15" s="27">
        <v>27</v>
      </c>
      <c r="O15" s="137" t="s">
        <v>862</v>
      </c>
      <c r="P15" s="99" t="s">
        <v>898</v>
      </c>
      <c r="Q15" s="27"/>
      <c r="R15" s="2">
        <v>1</v>
      </c>
      <c r="U15" s="1"/>
    </row>
    <row r="16" spans="1:21" s="2" customFormat="1" ht="19.5" customHeight="1">
      <c r="A16" s="1">
        <v>14</v>
      </c>
      <c r="B16" s="27" t="s">
        <v>861</v>
      </c>
      <c r="C16" s="67" t="s">
        <v>471</v>
      </c>
      <c r="D16" s="37" t="s">
        <v>283</v>
      </c>
      <c r="E16" s="41">
        <v>4.5</v>
      </c>
      <c r="F16" s="41">
        <f t="shared" si="0"/>
        <v>5</v>
      </c>
      <c r="G16" s="42" t="str">
        <f t="shared" si="1"/>
        <v>○</v>
      </c>
      <c r="H16" s="42">
        <f t="shared" si="2"/>
      </c>
      <c r="I16" s="41">
        <v>3.3</v>
      </c>
      <c r="J16" s="41">
        <v>14.86</v>
      </c>
      <c r="K16" s="69" t="s">
        <v>288</v>
      </c>
      <c r="L16" s="27" t="s">
        <v>239</v>
      </c>
      <c r="M16" s="27">
        <v>14</v>
      </c>
      <c r="N16" s="27">
        <v>27</v>
      </c>
      <c r="O16" s="137" t="s">
        <v>860</v>
      </c>
      <c r="P16" s="99" t="s">
        <v>898</v>
      </c>
      <c r="Q16" s="27"/>
      <c r="R16" s="2">
        <v>1</v>
      </c>
      <c r="U16" s="1"/>
    </row>
    <row r="17" spans="1:17" s="2" customFormat="1" ht="19.5" customHeight="1">
      <c r="A17" s="1">
        <v>15</v>
      </c>
      <c r="B17" s="27" t="s">
        <v>859</v>
      </c>
      <c r="C17" s="140" t="s">
        <v>467</v>
      </c>
      <c r="D17" s="37" t="s">
        <v>466</v>
      </c>
      <c r="E17" s="41">
        <v>95</v>
      </c>
      <c r="F17" s="41">
        <f t="shared" si="0"/>
        <v>95</v>
      </c>
      <c r="G17" s="42">
        <f t="shared" si="1"/>
      </c>
      <c r="H17" s="42" t="str">
        <f t="shared" si="2"/>
        <v>○</v>
      </c>
      <c r="I17" s="41">
        <v>4.5</v>
      </c>
      <c r="J17" s="68">
        <f>E17*I17</f>
        <v>427.5</v>
      </c>
      <c r="K17" s="69" t="s">
        <v>420</v>
      </c>
      <c r="L17" s="27" t="s">
        <v>858</v>
      </c>
      <c r="M17" s="27">
        <v>14</v>
      </c>
      <c r="N17" s="115">
        <v>29</v>
      </c>
      <c r="O17" s="137" t="s">
        <v>857</v>
      </c>
      <c r="P17" s="99"/>
      <c r="Q17" s="27"/>
    </row>
    <row r="18" spans="1:17" s="2" customFormat="1" ht="19.5" customHeight="1">
      <c r="A18" s="1">
        <v>16</v>
      </c>
      <c r="B18" s="27" t="s">
        <v>856</v>
      </c>
      <c r="C18" s="140" t="s">
        <v>462</v>
      </c>
      <c r="D18" s="37" t="s">
        <v>317</v>
      </c>
      <c r="E18" s="41">
        <v>68</v>
      </c>
      <c r="F18" s="41">
        <f t="shared" si="0"/>
        <v>68</v>
      </c>
      <c r="G18" s="42">
        <f t="shared" si="1"/>
      </c>
      <c r="H18" s="42" t="str">
        <f t="shared" si="2"/>
        <v>○</v>
      </c>
      <c r="I18" s="41">
        <v>7</v>
      </c>
      <c r="J18" s="68">
        <f>E18*I18</f>
        <v>476</v>
      </c>
      <c r="K18" s="69" t="s">
        <v>303</v>
      </c>
      <c r="L18" s="27" t="s">
        <v>273</v>
      </c>
      <c r="M18" s="27">
        <v>20</v>
      </c>
      <c r="N18" s="115">
        <v>29</v>
      </c>
      <c r="O18" s="137" t="s">
        <v>461</v>
      </c>
      <c r="P18" s="99"/>
      <c r="Q18" s="27"/>
    </row>
    <row r="19" spans="1:21" s="2" customFormat="1" ht="19.5" customHeight="1">
      <c r="A19" s="1">
        <v>17</v>
      </c>
      <c r="B19" s="27" t="s">
        <v>460</v>
      </c>
      <c r="C19" s="67" t="s">
        <v>459</v>
      </c>
      <c r="D19" s="37" t="s">
        <v>283</v>
      </c>
      <c r="E19" s="41">
        <v>9.4</v>
      </c>
      <c r="F19" s="41">
        <f t="shared" si="0"/>
        <v>9</v>
      </c>
      <c r="G19" s="42" t="str">
        <f t="shared" si="1"/>
        <v>○</v>
      </c>
      <c r="H19" s="42">
        <f t="shared" si="2"/>
      </c>
      <c r="I19" s="41">
        <v>5</v>
      </c>
      <c r="J19" s="68">
        <f>E19*I19</f>
        <v>47</v>
      </c>
      <c r="K19" s="69" t="s">
        <v>264</v>
      </c>
      <c r="L19" s="27" t="s">
        <v>228</v>
      </c>
      <c r="M19" s="27">
        <v>14</v>
      </c>
      <c r="N19" s="27">
        <v>27</v>
      </c>
      <c r="O19" s="137" t="s">
        <v>457</v>
      </c>
      <c r="P19" s="99" t="s">
        <v>898</v>
      </c>
      <c r="Q19" s="27"/>
      <c r="R19" s="2">
        <v>1</v>
      </c>
      <c r="U19" s="1"/>
    </row>
    <row r="20" spans="1:21" s="2" customFormat="1" ht="19.5" customHeight="1">
      <c r="A20" s="1">
        <v>18</v>
      </c>
      <c r="B20" s="27" t="s">
        <v>456</v>
      </c>
      <c r="C20" s="67" t="s">
        <v>455</v>
      </c>
      <c r="D20" s="37" t="s">
        <v>283</v>
      </c>
      <c r="E20" s="41">
        <v>0</v>
      </c>
      <c r="F20" s="41">
        <f t="shared" si="0"/>
        <v>0</v>
      </c>
      <c r="G20" s="42" t="str">
        <f t="shared" si="1"/>
        <v>○</v>
      </c>
      <c r="H20" s="42">
        <f t="shared" si="2"/>
      </c>
      <c r="I20" s="41">
        <v>5.1</v>
      </c>
      <c r="J20" s="68">
        <v>87.22</v>
      </c>
      <c r="K20" s="69" t="s">
        <v>264</v>
      </c>
      <c r="L20" s="27" t="s">
        <v>855</v>
      </c>
      <c r="M20" s="27">
        <v>14</v>
      </c>
      <c r="N20" s="27">
        <v>27</v>
      </c>
      <c r="O20" s="137" t="s">
        <v>854</v>
      </c>
      <c r="P20" s="99"/>
      <c r="Q20" s="27"/>
      <c r="U20" s="1"/>
    </row>
    <row r="21" spans="1:21" s="2" customFormat="1" ht="19.5" customHeight="1">
      <c r="A21" s="1">
        <v>19</v>
      </c>
      <c r="B21" s="27" t="s">
        <v>853</v>
      </c>
      <c r="C21" s="67" t="s">
        <v>451</v>
      </c>
      <c r="D21" s="37" t="s">
        <v>283</v>
      </c>
      <c r="E21" s="41">
        <v>110</v>
      </c>
      <c r="F21" s="41">
        <f t="shared" si="0"/>
        <v>110</v>
      </c>
      <c r="G21" s="42">
        <f t="shared" si="1"/>
      </c>
      <c r="H21" s="42" t="str">
        <f t="shared" si="2"/>
        <v>○</v>
      </c>
      <c r="I21" s="41">
        <v>4</v>
      </c>
      <c r="J21" s="68">
        <v>440.02</v>
      </c>
      <c r="K21" s="69" t="s">
        <v>450</v>
      </c>
      <c r="L21" s="27" t="s">
        <v>430</v>
      </c>
      <c r="M21" s="27">
        <v>14</v>
      </c>
      <c r="N21" s="27">
        <v>27</v>
      </c>
      <c r="O21" s="137" t="s">
        <v>449</v>
      </c>
      <c r="P21" s="99" t="s">
        <v>906</v>
      </c>
      <c r="Q21" s="27" t="s">
        <v>442</v>
      </c>
      <c r="U21" s="1"/>
    </row>
    <row r="22" spans="1:21" s="2" customFormat="1" ht="19.5" customHeight="1">
      <c r="A22" s="1">
        <v>20</v>
      </c>
      <c r="B22" s="27" t="s">
        <v>448</v>
      </c>
      <c r="C22" s="67" t="s">
        <v>447</v>
      </c>
      <c r="D22" s="37" t="s">
        <v>283</v>
      </c>
      <c r="E22" s="41">
        <v>13.8</v>
      </c>
      <c r="F22" s="41">
        <f t="shared" si="0"/>
        <v>14</v>
      </c>
      <c r="G22" s="42" t="str">
        <f t="shared" si="1"/>
        <v>○</v>
      </c>
      <c r="H22" s="42">
        <f t="shared" si="2"/>
      </c>
      <c r="I22" s="41">
        <v>4.1</v>
      </c>
      <c r="J22" s="68">
        <f>E22*I22</f>
        <v>56.58</v>
      </c>
      <c r="K22" s="69" t="s">
        <v>338</v>
      </c>
      <c r="L22" s="27" t="s">
        <v>238</v>
      </c>
      <c r="M22" s="27">
        <v>14</v>
      </c>
      <c r="N22" s="27">
        <v>27</v>
      </c>
      <c r="O22" s="137" t="s">
        <v>446</v>
      </c>
      <c r="P22" s="99" t="s">
        <v>897</v>
      </c>
      <c r="Q22" s="27" t="s">
        <v>354</v>
      </c>
      <c r="R22" s="2">
        <v>1</v>
      </c>
      <c r="U22" s="1"/>
    </row>
    <row r="23" spans="1:21" s="2" customFormat="1" ht="19.5" customHeight="1">
      <c r="A23" s="1">
        <v>21</v>
      </c>
      <c r="B23" s="27" t="s">
        <v>445</v>
      </c>
      <c r="C23" s="141" t="s">
        <v>444</v>
      </c>
      <c r="D23" s="37" t="s">
        <v>283</v>
      </c>
      <c r="E23" s="41">
        <v>14.6</v>
      </c>
      <c r="F23" s="41">
        <f t="shared" si="0"/>
        <v>15</v>
      </c>
      <c r="G23" s="42">
        <f t="shared" si="1"/>
      </c>
      <c r="H23" s="42" t="str">
        <f t="shared" si="2"/>
        <v>○</v>
      </c>
      <c r="I23" s="41">
        <v>2.6</v>
      </c>
      <c r="J23" s="68">
        <f>E23*I23</f>
        <v>37.96</v>
      </c>
      <c r="K23" s="69" t="s">
        <v>389</v>
      </c>
      <c r="L23" s="27" t="s">
        <v>227</v>
      </c>
      <c r="M23" s="27">
        <v>14</v>
      </c>
      <c r="N23" s="116">
        <v>28</v>
      </c>
      <c r="O23" s="137" t="s">
        <v>443</v>
      </c>
      <c r="P23" s="99" t="s">
        <v>897</v>
      </c>
      <c r="Q23" s="27" t="s">
        <v>442</v>
      </c>
      <c r="R23" s="2">
        <v>1</v>
      </c>
      <c r="U23" s="1"/>
    </row>
    <row r="24" spans="1:21" s="2" customFormat="1" ht="19.5" customHeight="1">
      <c r="A24" s="1">
        <v>22</v>
      </c>
      <c r="B24" s="27" t="s">
        <v>441</v>
      </c>
      <c r="C24" s="140" t="s">
        <v>440</v>
      </c>
      <c r="D24" s="37" t="s">
        <v>283</v>
      </c>
      <c r="E24" s="41">
        <v>9.3</v>
      </c>
      <c r="F24" s="41">
        <f t="shared" si="0"/>
        <v>9</v>
      </c>
      <c r="G24" s="42" t="str">
        <f t="shared" si="1"/>
        <v>○</v>
      </c>
      <c r="H24" s="42">
        <f t="shared" si="2"/>
      </c>
      <c r="I24" s="41">
        <v>4.3</v>
      </c>
      <c r="J24" s="68">
        <v>40</v>
      </c>
      <c r="K24" s="69" t="s">
        <v>264</v>
      </c>
      <c r="L24" s="27" t="s">
        <v>419</v>
      </c>
      <c r="M24" s="27">
        <v>14</v>
      </c>
      <c r="N24" s="115">
        <v>29</v>
      </c>
      <c r="O24" s="137" t="s">
        <v>439</v>
      </c>
      <c r="P24" s="99"/>
      <c r="Q24" s="27"/>
      <c r="R24" s="2">
        <v>1</v>
      </c>
      <c r="U24" s="1"/>
    </row>
    <row r="25" spans="1:21" s="2" customFormat="1" ht="19.5" customHeight="1">
      <c r="A25" s="1">
        <v>23</v>
      </c>
      <c r="B25" s="27" t="s">
        <v>438</v>
      </c>
      <c r="C25" s="140" t="s">
        <v>437</v>
      </c>
      <c r="D25" s="37" t="s">
        <v>283</v>
      </c>
      <c r="E25" s="41">
        <v>4.5</v>
      </c>
      <c r="F25" s="41">
        <f t="shared" si="0"/>
        <v>5</v>
      </c>
      <c r="G25" s="42" t="str">
        <f t="shared" si="1"/>
        <v>○</v>
      </c>
      <c r="H25" s="42">
        <f t="shared" si="2"/>
      </c>
      <c r="I25" s="41">
        <v>4.5</v>
      </c>
      <c r="J25" s="68">
        <f aca="true" t="shared" si="4" ref="J25:J30">E25*I25</f>
        <v>20.25</v>
      </c>
      <c r="K25" s="69" t="s">
        <v>288</v>
      </c>
      <c r="L25" s="27" t="s">
        <v>852</v>
      </c>
      <c r="M25" s="27">
        <v>14</v>
      </c>
      <c r="N25" s="115">
        <v>29</v>
      </c>
      <c r="O25" s="137" t="s">
        <v>851</v>
      </c>
      <c r="P25" s="99"/>
      <c r="Q25" s="27"/>
      <c r="R25" s="2">
        <v>1</v>
      </c>
      <c r="U25" s="1"/>
    </row>
    <row r="26" spans="1:21" s="2" customFormat="1" ht="19.5" customHeight="1">
      <c r="A26" s="1">
        <v>24</v>
      </c>
      <c r="B26" s="27" t="s">
        <v>850</v>
      </c>
      <c r="C26" s="67" t="s">
        <v>434</v>
      </c>
      <c r="D26" s="37" t="s">
        <v>283</v>
      </c>
      <c r="E26" s="41">
        <v>12</v>
      </c>
      <c r="F26" s="41">
        <f t="shared" si="0"/>
        <v>12</v>
      </c>
      <c r="G26" s="42" t="str">
        <f t="shared" si="1"/>
        <v>○</v>
      </c>
      <c r="H26" s="42">
        <f t="shared" si="2"/>
      </c>
      <c r="I26" s="41">
        <v>4.5</v>
      </c>
      <c r="J26" s="68">
        <f t="shared" si="4"/>
        <v>54</v>
      </c>
      <c r="K26" s="69" t="s">
        <v>389</v>
      </c>
      <c r="L26" s="27" t="s">
        <v>356</v>
      </c>
      <c r="M26" s="27">
        <v>14</v>
      </c>
      <c r="N26" s="27">
        <v>27</v>
      </c>
      <c r="O26" s="137" t="s">
        <v>433</v>
      </c>
      <c r="P26" s="99" t="s">
        <v>899</v>
      </c>
      <c r="Q26" s="27"/>
      <c r="R26" s="2">
        <v>1</v>
      </c>
      <c r="U26" s="1"/>
    </row>
    <row r="27" spans="1:21" s="2" customFormat="1" ht="19.5" customHeight="1">
      <c r="A27" s="1">
        <v>25</v>
      </c>
      <c r="B27" s="27" t="s">
        <v>432</v>
      </c>
      <c r="C27" s="140" t="s">
        <v>431</v>
      </c>
      <c r="D27" s="37" t="s">
        <v>283</v>
      </c>
      <c r="E27" s="41">
        <v>15.4</v>
      </c>
      <c r="F27" s="41">
        <f t="shared" si="0"/>
        <v>15</v>
      </c>
      <c r="G27" s="42">
        <f t="shared" si="1"/>
      </c>
      <c r="H27" s="42" t="str">
        <f t="shared" si="2"/>
        <v>○</v>
      </c>
      <c r="I27" s="41">
        <v>5</v>
      </c>
      <c r="J27" s="68">
        <f t="shared" si="4"/>
        <v>77</v>
      </c>
      <c r="K27" s="69" t="s">
        <v>420</v>
      </c>
      <c r="L27" s="27" t="s">
        <v>430</v>
      </c>
      <c r="M27" s="27">
        <v>14</v>
      </c>
      <c r="N27" s="115">
        <v>29</v>
      </c>
      <c r="O27" s="137" t="s">
        <v>429</v>
      </c>
      <c r="P27" s="99"/>
      <c r="Q27" s="27"/>
      <c r="U27" s="1"/>
    </row>
    <row r="28" spans="1:17" s="2" customFormat="1" ht="19.5" customHeight="1">
      <c r="A28" s="1">
        <v>26</v>
      </c>
      <c r="B28" s="27" t="s">
        <v>340</v>
      </c>
      <c r="C28" s="140" t="s">
        <v>339</v>
      </c>
      <c r="D28" s="37" t="s">
        <v>317</v>
      </c>
      <c r="E28" s="41">
        <v>25</v>
      </c>
      <c r="F28" s="41">
        <f t="shared" si="0"/>
        <v>25</v>
      </c>
      <c r="G28" s="42">
        <f t="shared" si="1"/>
      </c>
      <c r="H28" s="42" t="str">
        <f t="shared" si="2"/>
        <v>○</v>
      </c>
      <c r="I28" s="41">
        <v>4</v>
      </c>
      <c r="J28" s="68">
        <f t="shared" si="4"/>
        <v>100</v>
      </c>
      <c r="K28" s="69" t="s">
        <v>338</v>
      </c>
      <c r="L28" s="27" t="s">
        <v>229</v>
      </c>
      <c r="M28" s="27">
        <v>14</v>
      </c>
      <c r="N28" s="115">
        <v>29</v>
      </c>
      <c r="O28" s="137" t="s">
        <v>336</v>
      </c>
      <c r="P28" s="99"/>
      <c r="Q28" s="27"/>
    </row>
    <row r="29" spans="1:21" s="2" customFormat="1" ht="19.5" customHeight="1">
      <c r="A29" s="1">
        <v>27</v>
      </c>
      <c r="B29" s="27" t="s">
        <v>428</v>
      </c>
      <c r="C29" s="141" t="s">
        <v>427</v>
      </c>
      <c r="D29" s="37" t="s">
        <v>283</v>
      </c>
      <c r="E29" s="41">
        <v>14.1</v>
      </c>
      <c r="F29" s="41">
        <f t="shared" si="0"/>
        <v>14</v>
      </c>
      <c r="G29" s="42" t="str">
        <f t="shared" si="1"/>
        <v>○</v>
      </c>
      <c r="H29" s="42">
        <f t="shared" si="2"/>
      </c>
      <c r="I29" s="41">
        <v>4</v>
      </c>
      <c r="J29" s="68">
        <f t="shared" si="4"/>
        <v>56.4</v>
      </c>
      <c r="K29" s="69" t="s">
        <v>282</v>
      </c>
      <c r="L29" s="27" t="s">
        <v>307</v>
      </c>
      <c r="M29" s="27">
        <v>14</v>
      </c>
      <c r="N29" s="116">
        <v>28</v>
      </c>
      <c r="O29" s="137" t="s">
        <v>426</v>
      </c>
      <c r="P29" s="99" t="s">
        <v>898</v>
      </c>
      <c r="Q29" s="27"/>
      <c r="R29" s="2">
        <v>1</v>
      </c>
      <c r="U29" s="1"/>
    </row>
    <row r="30" spans="1:21" s="2" customFormat="1" ht="19.5" customHeight="1">
      <c r="A30" s="1">
        <v>28</v>
      </c>
      <c r="B30" s="27" t="s">
        <v>425</v>
      </c>
      <c r="C30" s="141" t="s">
        <v>424</v>
      </c>
      <c r="D30" s="37" t="s">
        <v>283</v>
      </c>
      <c r="E30" s="41">
        <v>7.2</v>
      </c>
      <c r="F30" s="41">
        <f t="shared" si="0"/>
        <v>7</v>
      </c>
      <c r="G30" s="42" t="str">
        <f t="shared" si="1"/>
        <v>○</v>
      </c>
      <c r="H30" s="42">
        <f t="shared" si="2"/>
      </c>
      <c r="I30" s="41">
        <v>3.6</v>
      </c>
      <c r="J30" s="68">
        <f t="shared" si="4"/>
        <v>25.92</v>
      </c>
      <c r="K30" s="69" t="s">
        <v>288</v>
      </c>
      <c r="L30" s="27" t="s">
        <v>419</v>
      </c>
      <c r="M30" s="27">
        <v>14</v>
      </c>
      <c r="N30" s="116">
        <v>28</v>
      </c>
      <c r="O30" s="137" t="s">
        <v>423</v>
      </c>
      <c r="P30" s="99" t="s">
        <v>916</v>
      </c>
      <c r="Q30" s="27"/>
      <c r="R30" s="2">
        <v>1</v>
      </c>
      <c r="U30" s="1"/>
    </row>
    <row r="31" spans="1:21" s="2" customFormat="1" ht="19.5" customHeight="1">
      <c r="A31" s="1">
        <v>29</v>
      </c>
      <c r="B31" s="27" t="s">
        <v>422</v>
      </c>
      <c r="C31" s="67" t="s">
        <v>421</v>
      </c>
      <c r="D31" s="37" t="s">
        <v>283</v>
      </c>
      <c r="E31" s="41">
        <v>20.5</v>
      </c>
      <c r="F31" s="41">
        <f t="shared" si="0"/>
        <v>21</v>
      </c>
      <c r="G31" s="42">
        <f t="shared" si="1"/>
      </c>
      <c r="H31" s="42" t="str">
        <f t="shared" si="2"/>
        <v>○</v>
      </c>
      <c r="I31" s="41">
        <v>5</v>
      </c>
      <c r="J31" s="68">
        <v>102.51</v>
      </c>
      <c r="K31" s="69" t="s">
        <v>420</v>
      </c>
      <c r="L31" s="27" t="s">
        <v>419</v>
      </c>
      <c r="M31" s="27">
        <v>14</v>
      </c>
      <c r="N31" s="27">
        <v>27</v>
      </c>
      <c r="O31" s="137" t="s">
        <v>418</v>
      </c>
      <c r="P31" s="99" t="s">
        <v>898</v>
      </c>
      <c r="Q31" s="27"/>
      <c r="U31" s="1"/>
    </row>
    <row r="32" spans="1:21" s="2" customFormat="1" ht="19.5" customHeight="1">
      <c r="A32" s="1">
        <v>30</v>
      </c>
      <c r="B32" s="27" t="s">
        <v>417</v>
      </c>
      <c r="C32" s="67" t="s">
        <v>416</v>
      </c>
      <c r="D32" s="37" t="s">
        <v>283</v>
      </c>
      <c r="E32" s="41">
        <v>7.1</v>
      </c>
      <c r="F32" s="41">
        <f t="shared" si="0"/>
        <v>7</v>
      </c>
      <c r="G32" s="42" t="str">
        <f t="shared" si="1"/>
        <v>○</v>
      </c>
      <c r="H32" s="42">
        <f t="shared" si="2"/>
      </c>
      <c r="I32" s="41">
        <v>3.6</v>
      </c>
      <c r="J32" s="68">
        <v>25.57</v>
      </c>
      <c r="K32" s="69" t="s">
        <v>264</v>
      </c>
      <c r="L32" s="27" t="s">
        <v>296</v>
      </c>
      <c r="M32" s="27">
        <v>14</v>
      </c>
      <c r="N32" s="27">
        <v>27</v>
      </c>
      <c r="O32" s="137" t="s">
        <v>415</v>
      </c>
      <c r="P32" s="99" t="s">
        <v>897</v>
      </c>
      <c r="Q32" s="27"/>
      <c r="R32" s="2">
        <v>1</v>
      </c>
      <c r="U32" s="1"/>
    </row>
    <row r="33" spans="1:21" s="2" customFormat="1" ht="19.5" customHeight="1">
      <c r="A33" s="1">
        <v>31</v>
      </c>
      <c r="B33" s="27" t="s">
        <v>414</v>
      </c>
      <c r="C33" s="67" t="s">
        <v>413</v>
      </c>
      <c r="D33" s="37" t="s">
        <v>283</v>
      </c>
      <c r="E33" s="41">
        <v>31.9</v>
      </c>
      <c r="F33" s="41">
        <f t="shared" si="0"/>
        <v>32</v>
      </c>
      <c r="G33" s="42">
        <f t="shared" si="1"/>
      </c>
      <c r="H33" s="42" t="str">
        <f t="shared" si="2"/>
        <v>○</v>
      </c>
      <c r="I33" s="41">
        <v>5</v>
      </c>
      <c r="J33" s="68">
        <v>159.51</v>
      </c>
      <c r="K33" s="69" t="s">
        <v>398</v>
      </c>
      <c r="L33" s="27" t="s">
        <v>273</v>
      </c>
      <c r="M33" s="27">
        <v>14</v>
      </c>
      <c r="N33" s="27">
        <v>27</v>
      </c>
      <c r="O33" s="137" t="s">
        <v>411</v>
      </c>
      <c r="P33" s="99" t="s">
        <v>898</v>
      </c>
      <c r="Q33" s="27"/>
      <c r="U33" s="1"/>
    </row>
    <row r="34" spans="1:21" s="2" customFormat="1" ht="19.5" customHeight="1">
      <c r="A34" s="1">
        <v>32</v>
      </c>
      <c r="B34" s="27" t="s">
        <v>410</v>
      </c>
      <c r="C34" s="67" t="s">
        <v>409</v>
      </c>
      <c r="D34" s="37" t="s">
        <v>283</v>
      </c>
      <c r="E34" s="41">
        <v>24</v>
      </c>
      <c r="F34" s="41">
        <f t="shared" si="0"/>
        <v>24</v>
      </c>
      <c r="G34" s="42">
        <f t="shared" si="1"/>
      </c>
      <c r="H34" s="42" t="str">
        <f t="shared" si="2"/>
        <v>○</v>
      </c>
      <c r="I34" s="41">
        <v>4</v>
      </c>
      <c r="J34" s="68">
        <f>E34*I34</f>
        <v>96</v>
      </c>
      <c r="K34" s="69" t="s">
        <v>338</v>
      </c>
      <c r="L34" s="27" t="s">
        <v>229</v>
      </c>
      <c r="M34" s="27">
        <v>14</v>
      </c>
      <c r="N34" s="27">
        <v>27</v>
      </c>
      <c r="O34" s="137" t="s">
        <v>408</v>
      </c>
      <c r="P34" s="99" t="s">
        <v>898</v>
      </c>
      <c r="Q34" s="27" t="s">
        <v>354</v>
      </c>
      <c r="U34" s="1"/>
    </row>
    <row r="35" spans="1:21" s="2" customFormat="1" ht="19.5" customHeight="1">
      <c r="A35" s="1">
        <v>33</v>
      </c>
      <c r="B35" s="27" t="s">
        <v>407</v>
      </c>
      <c r="C35" s="141" t="s">
        <v>406</v>
      </c>
      <c r="D35" s="37" t="s">
        <v>283</v>
      </c>
      <c r="E35" s="41">
        <v>4.4</v>
      </c>
      <c r="F35" s="41">
        <f aca="true" t="shared" si="5" ref="F35:F63">ROUND(E35,0)</f>
        <v>4</v>
      </c>
      <c r="G35" s="42" t="str">
        <f aca="true" t="shared" si="6" ref="G35:G63">IF(F35&lt;15,"○","")</f>
        <v>○</v>
      </c>
      <c r="H35" s="42">
        <f aca="true" t="shared" si="7" ref="H35:H63">IF(F35&gt;=15,"○","")</f>
      </c>
      <c r="I35" s="41">
        <v>3</v>
      </c>
      <c r="J35" s="68">
        <f>E35*I35</f>
        <v>13.200000000000001</v>
      </c>
      <c r="K35" s="69" t="s">
        <v>288</v>
      </c>
      <c r="L35" s="27" t="s">
        <v>227</v>
      </c>
      <c r="M35" s="27">
        <v>14</v>
      </c>
      <c r="N35" s="116">
        <v>28</v>
      </c>
      <c r="O35" s="137" t="s">
        <v>404</v>
      </c>
      <c r="P35" s="99" t="s">
        <v>898</v>
      </c>
      <c r="Q35" s="27"/>
      <c r="R35" s="2">
        <v>1</v>
      </c>
      <c r="U35" s="1"/>
    </row>
    <row r="36" spans="1:21" s="2" customFormat="1" ht="19.5" customHeight="1">
      <c r="A36" s="1">
        <v>34</v>
      </c>
      <c r="B36" s="27" t="s">
        <v>403</v>
      </c>
      <c r="C36" s="141" t="s">
        <v>402</v>
      </c>
      <c r="D36" s="37" t="s">
        <v>283</v>
      </c>
      <c r="E36" s="41">
        <v>11.2</v>
      </c>
      <c r="F36" s="41">
        <f t="shared" si="5"/>
        <v>11</v>
      </c>
      <c r="G36" s="42" t="str">
        <f t="shared" si="6"/>
        <v>○</v>
      </c>
      <c r="H36" s="42">
        <f t="shared" si="7"/>
      </c>
      <c r="I36" s="41">
        <v>3</v>
      </c>
      <c r="J36" s="68">
        <f>E36*I36</f>
        <v>33.599999999999994</v>
      </c>
      <c r="K36" s="69" t="s">
        <v>264</v>
      </c>
      <c r="L36" s="27" t="s">
        <v>287</v>
      </c>
      <c r="M36" s="27">
        <v>25</v>
      </c>
      <c r="N36" s="116">
        <v>28</v>
      </c>
      <c r="O36" s="137" t="s">
        <v>401</v>
      </c>
      <c r="P36" s="99" t="s">
        <v>916</v>
      </c>
      <c r="Q36" s="27"/>
      <c r="R36" s="2">
        <v>1</v>
      </c>
      <c r="U36" s="1"/>
    </row>
    <row r="37" spans="1:21" s="2" customFormat="1" ht="19.5" customHeight="1">
      <c r="A37" s="1">
        <v>35</v>
      </c>
      <c r="B37" s="27" t="s">
        <v>400</v>
      </c>
      <c r="C37" s="141" t="s">
        <v>399</v>
      </c>
      <c r="D37" s="37" t="s">
        <v>283</v>
      </c>
      <c r="E37" s="41">
        <v>19</v>
      </c>
      <c r="F37" s="41">
        <f t="shared" si="5"/>
        <v>19</v>
      </c>
      <c r="G37" s="42">
        <f t="shared" si="6"/>
      </c>
      <c r="H37" s="42" t="str">
        <f t="shared" si="7"/>
        <v>○</v>
      </c>
      <c r="I37" s="41">
        <v>5</v>
      </c>
      <c r="J37" s="68">
        <f>E37*I37</f>
        <v>95</v>
      </c>
      <c r="K37" s="69" t="s">
        <v>398</v>
      </c>
      <c r="L37" s="27" t="s">
        <v>397</v>
      </c>
      <c r="M37" s="27">
        <v>14</v>
      </c>
      <c r="N37" s="116">
        <v>28</v>
      </c>
      <c r="O37" s="137" t="s">
        <v>396</v>
      </c>
      <c r="P37" s="99" t="s">
        <v>916</v>
      </c>
      <c r="Q37" s="27"/>
      <c r="U37" s="1"/>
    </row>
    <row r="38" spans="1:21" s="2" customFormat="1" ht="19.5" customHeight="1">
      <c r="A38" s="1">
        <v>36</v>
      </c>
      <c r="B38" s="27" t="s">
        <v>395</v>
      </c>
      <c r="C38" s="141" t="s">
        <v>394</v>
      </c>
      <c r="D38" s="37" t="s">
        <v>283</v>
      </c>
      <c r="E38" s="41">
        <v>19.2</v>
      </c>
      <c r="F38" s="41">
        <f t="shared" si="5"/>
        <v>19</v>
      </c>
      <c r="G38" s="42">
        <f t="shared" si="6"/>
      </c>
      <c r="H38" s="42" t="str">
        <f t="shared" si="7"/>
        <v>○</v>
      </c>
      <c r="I38" s="41">
        <v>4</v>
      </c>
      <c r="J38" s="68">
        <f>E38*I38</f>
        <v>76.8</v>
      </c>
      <c r="K38" s="69" t="s">
        <v>282</v>
      </c>
      <c r="L38" s="27" t="s">
        <v>393</v>
      </c>
      <c r="M38" s="27">
        <v>6</v>
      </c>
      <c r="N38" s="116">
        <v>28</v>
      </c>
      <c r="O38" s="137" t="s">
        <v>392</v>
      </c>
      <c r="P38" s="99" t="s">
        <v>897</v>
      </c>
      <c r="Q38" s="27"/>
      <c r="U38" s="1"/>
    </row>
    <row r="39" spans="1:17" s="2" customFormat="1" ht="19.5" customHeight="1">
      <c r="A39" s="1">
        <v>37</v>
      </c>
      <c r="B39" s="27" t="s">
        <v>391</v>
      </c>
      <c r="C39" s="140" t="s">
        <v>390</v>
      </c>
      <c r="D39" s="37" t="s">
        <v>317</v>
      </c>
      <c r="E39" s="41">
        <v>27.5</v>
      </c>
      <c r="F39" s="41">
        <f t="shared" si="5"/>
        <v>28</v>
      </c>
      <c r="G39" s="42">
        <f t="shared" si="6"/>
      </c>
      <c r="H39" s="42" t="str">
        <f t="shared" si="7"/>
        <v>○</v>
      </c>
      <c r="I39" s="41">
        <v>4.6</v>
      </c>
      <c r="J39" s="68">
        <v>126.51</v>
      </c>
      <c r="K39" s="69" t="s">
        <v>389</v>
      </c>
      <c r="L39" s="27" t="s">
        <v>849</v>
      </c>
      <c r="M39" s="27">
        <v>14</v>
      </c>
      <c r="N39" s="115">
        <v>29</v>
      </c>
      <c r="O39" s="137" t="s">
        <v>848</v>
      </c>
      <c r="P39" s="99"/>
      <c r="Q39" s="27"/>
    </row>
    <row r="40" spans="1:18" s="2" customFormat="1" ht="19.5" customHeight="1">
      <c r="A40" s="1">
        <v>38</v>
      </c>
      <c r="B40" s="27" t="s">
        <v>847</v>
      </c>
      <c r="C40" s="140" t="s">
        <v>385</v>
      </c>
      <c r="D40" s="37" t="s">
        <v>317</v>
      </c>
      <c r="E40" s="41">
        <v>7.2</v>
      </c>
      <c r="F40" s="41">
        <f t="shared" si="5"/>
        <v>7</v>
      </c>
      <c r="G40" s="42" t="str">
        <f t="shared" si="6"/>
        <v>○</v>
      </c>
      <c r="H40" s="42">
        <f t="shared" si="7"/>
      </c>
      <c r="I40" s="41">
        <v>6</v>
      </c>
      <c r="J40" s="68">
        <f>E40*I40</f>
        <v>43.2</v>
      </c>
      <c r="K40" s="69" t="s">
        <v>266</v>
      </c>
      <c r="L40" s="27" t="s">
        <v>278</v>
      </c>
      <c r="M40" s="27">
        <v>14</v>
      </c>
      <c r="N40" s="115">
        <v>29</v>
      </c>
      <c r="O40" s="137" t="s">
        <v>383</v>
      </c>
      <c r="P40" s="99"/>
      <c r="Q40" s="27"/>
      <c r="R40" s="2">
        <v>1</v>
      </c>
    </row>
    <row r="41" spans="1:21" s="2" customFormat="1" ht="19.5" customHeight="1">
      <c r="A41" s="1">
        <v>39</v>
      </c>
      <c r="B41" s="27" t="s">
        <v>382</v>
      </c>
      <c r="C41" s="141" t="s">
        <v>381</v>
      </c>
      <c r="D41" s="37" t="s">
        <v>283</v>
      </c>
      <c r="E41" s="41">
        <v>11.5</v>
      </c>
      <c r="F41" s="41">
        <f t="shared" si="5"/>
        <v>12</v>
      </c>
      <c r="G41" s="42" t="str">
        <f t="shared" si="6"/>
        <v>○</v>
      </c>
      <c r="H41" s="42">
        <f t="shared" si="7"/>
      </c>
      <c r="I41" s="41">
        <v>4</v>
      </c>
      <c r="J41" s="68">
        <v>46.01</v>
      </c>
      <c r="K41" s="69" t="s">
        <v>282</v>
      </c>
      <c r="L41" s="27" t="s">
        <v>380</v>
      </c>
      <c r="M41" s="27">
        <v>14</v>
      </c>
      <c r="N41" s="116">
        <v>28</v>
      </c>
      <c r="O41" s="137" t="s">
        <v>379</v>
      </c>
      <c r="P41" s="99" t="s">
        <v>917</v>
      </c>
      <c r="Q41" s="27"/>
      <c r="U41" s="1"/>
    </row>
    <row r="42" spans="1:21" s="2" customFormat="1" ht="19.5" customHeight="1">
      <c r="A42" s="1">
        <v>40</v>
      </c>
      <c r="B42" s="27" t="s">
        <v>378</v>
      </c>
      <c r="C42" s="141" t="s">
        <v>377</v>
      </c>
      <c r="D42" s="37" t="s">
        <v>283</v>
      </c>
      <c r="E42" s="41">
        <v>3.1</v>
      </c>
      <c r="F42" s="41">
        <f t="shared" si="5"/>
        <v>3</v>
      </c>
      <c r="G42" s="42" t="str">
        <f t="shared" si="6"/>
        <v>○</v>
      </c>
      <c r="H42" s="42">
        <f t="shared" si="7"/>
      </c>
      <c r="I42" s="41">
        <v>4.6</v>
      </c>
      <c r="J42" s="68">
        <v>14.27</v>
      </c>
      <c r="K42" s="69" t="s">
        <v>843</v>
      </c>
      <c r="L42" s="27" t="s">
        <v>846</v>
      </c>
      <c r="M42" s="27">
        <v>14</v>
      </c>
      <c r="N42" s="116">
        <v>28</v>
      </c>
      <c r="O42" s="137" t="s">
        <v>845</v>
      </c>
      <c r="P42" s="99" t="s">
        <v>897</v>
      </c>
      <c r="Q42" s="27"/>
      <c r="R42" s="2">
        <v>1</v>
      </c>
      <c r="U42" s="1"/>
    </row>
    <row r="43" spans="1:21" s="2" customFormat="1" ht="19.5" customHeight="1">
      <c r="A43" s="1">
        <v>41</v>
      </c>
      <c r="B43" s="27" t="s">
        <v>844</v>
      </c>
      <c r="C43" s="141" t="s">
        <v>373</v>
      </c>
      <c r="D43" s="37" t="s">
        <v>283</v>
      </c>
      <c r="E43" s="41">
        <v>4.2</v>
      </c>
      <c r="F43" s="41">
        <f t="shared" si="5"/>
        <v>4</v>
      </c>
      <c r="G43" s="42" t="str">
        <f t="shared" si="6"/>
        <v>○</v>
      </c>
      <c r="H43" s="42">
        <f t="shared" si="7"/>
      </c>
      <c r="I43" s="41">
        <v>3.7</v>
      </c>
      <c r="J43" s="68">
        <f>E43*I43</f>
        <v>15.540000000000001</v>
      </c>
      <c r="K43" s="69" t="s">
        <v>843</v>
      </c>
      <c r="L43" s="27" t="s">
        <v>842</v>
      </c>
      <c r="M43" s="27">
        <v>14</v>
      </c>
      <c r="N43" s="116">
        <v>28</v>
      </c>
      <c r="O43" s="137" t="s">
        <v>841</v>
      </c>
      <c r="P43" s="99" t="s">
        <v>898</v>
      </c>
      <c r="Q43" s="27"/>
      <c r="R43" s="2">
        <v>1</v>
      </c>
      <c r="U43" s="1"/>
    </row>
    <row r="44" spans="1:18" s="2" customFormat="1" ht="19.5" customHeight="1">
      <c r="A44" s="1">
        <v>42</v>
      </c>
      <c r="B44" s="27" t="s">
        <v>840</v>
      </c>
      <c r="C44" s="140" t="s">
        <v>369</v>
      </c>
      <c r="D44" s="37" t="s">
        <v>317</v>
      </c>
      <c r="E44" s="41">
        <v>7.3</v>
      </c>
      <c r="F44" s="41">
        <f t="shared" si="5"/>
        <v>7</v>
      </c>
      <c r="G44" s="42" t="str">
        <f t="shared" si="6"/>
        <v>○</v>
      </c>
      <c r="H44" s="42">
        <f t="shared" si="7"/>
      </c>
      <c r="I44" s="41">
        <v>3.34</v>
      </c>
      <c r="J44" s="68">
        <v>24.39</v>
      </c>
      <c r="K44" s="69" t="s">
        <v>288</v>
      </c>
      <c r="L44" s="27" t="s">
        <v>368</v>
      </c>
      <c r="M44" s="27">
        <v>14</v>
      </c>
      <c r="N44" s="115">
        <v>29</v>
      </c>
      <c r="O44" s="137" t="s">
        <v>839</v>
      </c>
      <c r="P44" s="99"/>
      <c r="Q44" s="27"/>
      <c r="R44" s="2">
        <v>1</v>
      </c>
    </row>
    <row r="45" spans="1:18" s="2" customFormat="1" ht="19.5" customHeight="1">
      <c r="A45" s="1">
        <v>43</v>
      </c>
      <c r="B45" s="27" t="s">
        <v>838</v>
      </c>
      <c r="C45" s="140" t="s">
        <v>365</v>
      </c>
      <c r="D45" s="37" t="s">
        <v>317</v>
      </c>
      <c r="E45" s="41">
        <v>5.1</v>
      </c>
      <c r="F45" s="41">
        <f t="shared" si="5"/>
        <v>5</v>
      </c>
      <c r="G45" s="42" t="str">
        <f t="shared" si="6"/>
        <v>○</v>
      </c>
      <c r="H45" s="42">
        <f t="shared" si="7"/>
      </c>
      <c r="I45" s="41">
        <v>3.7</v>
      </c>
      <c r="J45" s="68">
        <v>18.88</v>
      </c>
      <c r="K45" s="69" t="s">
        <v>288</v>
      </c>
      <c r="L45" s="27" t="s">
        <v>364</v>
      </c>
      <c r="M45" s="27">
        <v>14</v>
      </c>
      <c r="N45" s="115">
        <v>29</v>
      </c>
      <c r="O45" s="137" t="s">
        <v>363</v>
      </c>
      <c r="P45" s="99"/>
      <c r="Q45" s="27" t="s">
        <v>362</v>
      </c>
      <c r="R45" s="2">
        <v>1</v>
      </c>
    </row>
    <row r="46" spans="1:18" s="2" customFormat="1" ht="19.5" customHeight="1">
      <c r="A46" s="1">
        <v>44</v>
      </c>
      <c r="B46" s="27" t="s">
        <v>361</v>
      </c>
      <c r="C46" s="140" t="s">
        <v>360</v>
      </c>
      <c r="D46" s="37" t="s">
        <v>317</v>
      </c>
      <c r="E46" s="41">
        <v>6</v>
      </c>
      <c r="F46" s="41">
        <f t="shared" si="5"/>
        <v>6</v>
      </c>
      <c r="G46" s="42" t="str">
        <f t="shared" si="6"/>
        <v>○</v>
      </c>
      <c r="H46" s="42">
        <f t="shared" si="7"/>
      </c>
      <c r="I46" s="41">
        <v>3.6</v>
      </c>
      <c r="J46" s="68">
        <f>E46*I46</f>
        <v>21.6</v>
      </c>
      <c r="K46" s="69" t="s">
        <v>288</v>
      </c>
      <c r="L46" s="27" t="s">
        <v>837</v>
      </c>
      <c r="M46" s="27">
        <v>14</v>
      </c>
      <c r="N46" s="115">
        <v>29</v>
      </c>
      <c r="O46" s="137" t="s">
        <v>836</v>
      </c>
      <c r="P46" s="99"/>
      <c r="Q46" s="27" t="s">
        <v>354</v>
      </c>
      <c r="R46" s="2">
        <v>1</v>
      </c>
    </row>
    <row r="47" spans="1:18" s="2" customFormat="1" ht="19.5" customHeight="1">
      <c r="A47" s="1">
        <v>45</v>
      </c>
      <c r="B47" s="27" t="s">
        <v>835</v>
      </c>
      <c r="C47" s="140" t="s">
        <v>357</v>
      </c>
      <c r="D47" s="37" t="s">
        <v>317</v>
      </c>
      <c r="E47" s="41">
        <v>5.9</v>
      </c>
      <c r="F47" s="41">
        <f t="shared" si="5"/>
        <v>6</v>
      </c>
      <c r="G47" s="42" t="str">
        <f t="shared" si="6"/>
        <v>○</v>
      </c>
      <c r="H47" s="42">
        <f t="shared" si="7"/>
      </c>
      <c r="I47" s="41">
        <v>4.2</v>
      </c>
      <c r="J47" s="68">
        <v>24.79</v>
      </c>
      <c r="K47" s="69" t="s">
        <v>288</v>
      </c>
      <c r="L47" s="27" t="s">
        <v>356</v>
      </c>
      <c r="M47" s="27">
        <v>14</v>
      </c>
      <c r="N47" s="115">
        <v>29</v>
      </c>
      <c r="O47" s="137" t="s">
        <v>355</v>
      </c>
      <c r="P47" s="99"/>
      <c r="Q47" s="27" t="s">
        <v>354</v>
      </c>
      <c r="R47" s="2">
        <v>1</v>
      </c>
    </row>
    <row r="48" spans="1:18" s="2" customFormat="1" ht="19.5" customHeight="1">
      <c r="A48" s="1">
        <v>46</v>
      </c>
      <c r="B48" s="27" t="s">
        <v>353</v>
      </c>
      <c r="C48" s="140" t="s">
        <v>352</v>
      </c>
      <c r="D48" s="37" t="s">
        <v>317</v>
      </c>
      <c r="E48" s="41">
        <v>5.9</v>
      </c>
      <c r="F48" s="41">
        <f t="shared" si="5"/>
        <v>6</v>
      </c>
      <c r="G48" s="42" t="str">
        <f t="shared" si="6"/>
        <v>○</v>
      </c>
      <c r="H48" s="42">
        <f t="shared" si="7"/>
      </c>
      <c r="I48" s="41">
        <v>4</v>
      </c>
      <c r="J48" s="68">
        <v>23.61</v>
      </c>
      <c r="K48" s="69" t="s">
        <v>266</v>
      </c>
      <c r="L48" s="27" t="s">
        <v>350</v>
      </c>
      <c r="M48" s="27">
        <v>14</v>
      </c>
      <c r="N48" s="115">
        <v>29</v>
      </c>
      <c r="O48" s="137" t="s">
        <v>349</v>
      </c>
      <c r="P48" s="99"/>
      <c r="Q48" s="27"/>
      <c r="R48" s="2">
        <v>1</v>
      </c>
    </row>
    <row r="49" spans="1:18" s="2" customFormat="1" ht="19.5" customHeight="1">
      <c r="A49" s="1">
        <v>47</v>
      </c>
      <c r="B49" s="27" t="s">
        <v>348</v>
      </c>
      <c r="C49" s="140" t="s">
        <v>347</v>
      </c>
      <c r="D49" s="37" t="s">
        <v>317</v>
      </c>
      <c r="E49" s="41">
        <v>4.4</v>
      </c>
      <c r="F49" s="41">
        <f t="shared" si="5"/>
        <v>4</v>
      </c>
      <c r="G49" s="42" t="str">
        <f t="shared" si="6"/>
        <v>○</v>
      </c>
      <c r="H49" s="42">
        <f t="shared" si="7"/>
      </c>
      <c r="I49" s="41">
        <v>3.9</v>
      </c>
      <c r="J49" s="68">
        <f>E49*I49</f>
        <v>17.16</v>
      </c>
      <c r="K49" s="69" t="s">
        <v>288</v>
      </c>
      <c r="L49" s="27" t="s">
        <v>247</v>
      </c>
      <c r="M49" s="27">
        <v>14</v>
      </c>
      <c r="N49" s="115">
        <v>29</v>
      </c>
      <c r="O49" s="137" t="s">
        <v>346</v>
      </c>
      <c r="P49" s="99"/>
      <c r="Q49" s="27" t="s">
        <v>341</v>
      </c>
      <c r="R49" s="2">
        <v>1</v>
      </c>
    </row>
    <row r="50" spans="1:18" s="2" customFormat="1" ht="19.5" customHeight="1">
      <c r="A50" s="1">
        <v>48</v>
      </c>
      <c r="B50" s="27" t="s">
        <v>345</v>
      </c>
      <c r="C50" s="140" t="s">
        <v>344</v>
      </c>
      <c r="D50" s="37" t="s">
        <v>317</v>
      </c>
      <c r="E50" s="41">
        <v>3.7</v>
      </c>
      <c r="F50" s="41">
        <f t="shared" si="5"/>
        <v>4</v>
      </c>
      <c r="G50" s="42" t="str">
        <f t="shared" si="6"/>
        <v>○</v>
      </c>
      <c r="H50" s="42">
        <f t="shared" si="7"/>
      </c>
      <c r="I50" s="41">
        <v>5.2</v>
      </c>
      <c r="J50" s="68">
        <v>19.25</v>
      </c>
      <c r="K50" s="69" t="s">
        <v>288</v>
      </c>
      <c r="L50" s="27" t="s">
        <v>247</v>
      </c>
      <c r="M50" s="27">
        <v>14</v>
      </c>
      <c r="N50" s="115">
        <v>29</v>
      </c>
      <c r="O50" s="137" t="s">
        <v>342</v>
      </c>
      <c r="P50" s="99"/>
      <c r="Q50" s="27" t="s">
        <v>341</v>
      </c>
      <c r="R50" s="2">
        <v>1</v>
      </c>
    </row>
    <row r="51" spans="1:21" s="2" customFormat="1" ht="19.5" customHeight="1">
      <c r="A51" s="1">
        <v>49</v>
      </c>
      <c r="B51" s="27" t="s">
        <v>335</v>
      </c>
      <c r="C51" s="141" t="s">
        <v>334</v>
      </c>
      <c r="D51" s="37" t="s">
        <v>283</v>
      </c>
      <c r="E51" s="41">
        <v>26</v>
      </c>
      <c r="F51" s="41">
        <f t="shared" si="5"/>
        <v>26</v>
      </c>
      <c r="G51" s="42">
        <f t="shared" si="6"/>
      </c>
      <c r="H51" s="42" t="str">
        <f t="shared" si="7"/>
        <v>○</v>
      </c>
      <c r="I51" s="41">
        <v>5.5</v>
      </c>
      <c r="J51" s="68">
        <f aca="true" t="shared" si="8" ref="J51:J58">E51*I51</f>
        <v>143</v>
      </c>
      <c r="K51" s="69" t="s">
        <v>297</v>
      </c>
      <c r="L51" s="27" t="s">
        <v>834</v>
      </c>
      <c r="M51" s="27">
        <v>20</v>
      </c>
      <c r="N51" s="116">
        <v>28</v>
      </c>
      <c r="O51" s="137" t="s">
        <v>833</v>
      </c>
      <c r="P51" s="99" t="s">
        <v>916</v>
      </c>
      <c r="Q51" s="27"/>
      <c r="U51" s="1"/>
    </row>
    <row r="52" spans="1:21" s="2" customFormat="1" ht="19.5" customHeight="1">
      <c r="A52" s="1">
        <v>50</v>
      </c>
      <c r="B52" s="27" t="s">
        <v>832</v>
      </c>
      <c r="C52" s="141" t="s">
        <v>330</v>
      </c>
      <c r="D52" s="37" t="s">
        <v>283</v>
      </c>
      <c r="E52" s="41">
        <v>10.5</v>
      </c>
      <c r="F52" s="41">
        <f t="shared" si="5"/>
        <v>11</v>
      </c>
      <c r="G52" s="42" t="str">
        <f t="shared" si="6"/>
        <v>○</v>
      </c>
      <c r="H52" s="42">
        <f t="shared" si="7"/>
      </c>
      <c r="I52" s="41">
        <v>4</v>
      </c>
      <c r="J52" s="68">
        <f t="shared" si="8"/>
        <v>42</v>
      </c>
      <c r="K52" s="69" t="s">
        <v>297</v>
      </c>
      <c r="L52" s="27" t="s">
        <v>230</v>
      </c>
      <c r="M52" s="27">
        <v>14</v>
      </c>
      <c r="N52" s="116">
        <v>28</v>
      </c>
      <c r="O52" s="137" t="s">
        <v>328</v>
      </c>
      <c r="P52" s="99" t="s">
        <v>897</v>
      </c>
      <c r="Q52" s="27"/>
      <c r="R52" s="2">
        <v>1</v>
      </c>
      <c r="U52" s="1"/>
    </row>
    <row r="53" spans="1:21" s="2" customFormat="1" ht="19.5" customHeight="1">
      <c r="A53" s="1">
        <v>51</v>
      </c>
      <c r="B53" s="27" t="s">
        <v>831</v>
      </c>
      <c r="C53" s="141" t="s">
        <v>326</v>
      </c>
      <c r="D53" s="37" t="s">
        <v>283</v>
      </c>
      <c r="E53" s="41">
        <v>13</v>
      </c>
      <c r="F53" s="41">
        <f t="shared" si="5"/>
        <v>13</v>
      </c>
      <c r="G53" s="42" t="str">
        <f t="shared" si="6"/>
        <v>○</v>
      </c>
      <c r="H53" s="42">
        <f t="shared" si="7"/>
      </c>
      <c r="I53" s="41">
        <v>2.1</v>
      </c>
      <c r="J53" s="68">
        <f t="shared" si="8"/>
        <v>27.3</v>
      </c>
      <c r="K53" s="69" t="s">
        <v>297</v>
      </c>
      <c r="L53" s="27" t="s">
        <v>274</v>
      </c>
      <c r="M53" s="27">
        <v>14</v>
      </c>
      <c r="N53" s="116">
        <v>28</v>
      </c>
      <c r="O53" s="137" t="s">
        <v>324</v>
      </c>
      <c r="P53" s="99" t="s">
        <v>916</v>
      </c>
      <c r="Q53" s="27"/>
      <c r="R53" s="2">
        <v>1</v>
      </c>
      <c r="U53" s="1"/>
    </row>
    <row r="54" spans="1:21" s="2" customFormat="1" ht="19.5" customHeight="1">
      <c r="A54" s="1">
        <v>52</v>
      </c>
      <c r="B54" s="27" t="s">
        <v>323</v>
      </c>
      <c r="C54" s="141" t="s">
        <v>322</v>
      </c>
      <c r="D54" s="37" t="s">
        <v>283</v>
      </c>
      <c r="E54" s="41">
        <v>30</v>
      </c>
      <c r="F54" s="41">
        <f t="shared" si="5"/>
        <v>30</v>
      </c>
      <c r="G54" s="42">
        <f t="shared" si="6"/>
      </c>
      <c r="H54" s="42" t="str">
        <f t="shared" si="7"/>
        <v>○</v>
      </c>
      <c r="I54" s="41">
        <v>4</v>
      </c>
      <c r="J54" s="68">
        <f t="shared" si="8"/>
        <v>120</v>
      </c>
      <c r="K54" s="69" t="s">
        <v>316</v>
      </c>
      <c r="L54" s="27" t="s">
        <v>830</v>
      </c>
      <c r="M54" s="27">
        <v>14</v>
      </c>
      <c r="N54" s="116">
        <v>28</v>
      </c>
      <c r="O54" s="137" t="s">
        <v>829</v>
      </c>
      <c r="P54" s="99" t="s">
        <v>897</v>
      </c>
      <c r="Q54" s="27"/>
      <c r="U54" s="1"/>
    </row>
    <row r="55" spans="1:17" s="2" customFormat="1" ht="19.5" customHeight="1">
      <c r="A55" s="1">
        <v>53</v>
      </c>
      <c r="B55" s="27" t="s">
        <v>828</v>
      </c>
      <c r="C55" s="140" t="s">
        <v>318</v>
      </c>
      <c r="D55" s="37" t="s">
        <v>317</v>
      </c>
      <c r="E55" s="41">
        <v>55</v>
      </c>
      <c r="F55" s="41">
        <f t="shared" si="5"/>
        <v>55</v>
      </c>
      <c r="G55" s="42">
        <f t="shared" si="6"/>
      </c>
      <c r="H55" s="42" t="str">
        <f t="shared" si="7"/>
        <v>○</v>
      </c>
      <c r="I55" s="41">
        <v>4</v>
      </c>
      <c r="J55" s="68">
        <f t="shared" si="8"/>
        <v>220</v>
      </c>
      <c r="K55" s="69" t="s">
        <v>316</v>
      </c>
      <c r="L55" s="27" t="s">
        <v>827</v>
      </c>
      <c r="M55" s="27">
        <v>25</v>
      </c>
      <c r="N55" s="115">
        <v>29</v>
      </c>
      <c r="O55" s="137" t="s">
        <v>826</v>
      </c>
      <c r="P55" s="99"/>
      <c r="Q55" s="27"/>
    </row>
    <row r="56" spans="1:21" s="2" customFormat="1" ht="19.5" customHeight="1">
      <c r="A56" s="1">
        <v>54</v>
      </c>
      <c r="B56" s="27" t="s">
        <v>825</v>
      </c>
      <c r="C56" s="141" t="s">
        <v>313</v>
      </c>
      <c r="D56" s="37" t="s">
        <v>283</v>
      </c>
      <c r="E56" s="41">
        <v>12.6</v>
      </c>
      <c r="F56" s="41">
        <f t="shared" si="5"/>
        <v>13</v>
      </c>
      <c r="G56" s="42" t="str">
        <f t="shared" si="6"/>
        <v>○</v>
      </c>
      <c r="H56" s="42">
        <f t="shared" si="7"/>
      </c>
      <c r="I56" s="41">
        <v>11.5</v>
      </c>
      <c r="J56" s="68">
        <f t="shared" si="8"/>
        <v>144.9</v>
      </c>
      <c r="K56" s="69" t="s">
        <v>312</v>
      </c>
      <c r="L56" s="27" t="s">
        <v>209</v>
      </c>
      <c r="M56" s="27">
        <v>25</v>
      </c>
      <c r="N56" s="116">
        <v>28</v>
      </c>
      <c r="O56" s="137" t="s">
        <v>310</v>
      </c>
      <c r="P56" s="99" t="s">
        <v>898</v>
      </c>
      <c r="Q56" s="27"/>
      <c r="R56" s="2">
        <v>1</v>
      </c>
      <c r="U56" s="1"/>
    </row>
    <row r="57" spans="1:21" s="2" customFormat="1" ht="19.5" customHeight="1">
      <c r="A57" s="1">
        <v>55</v>
      </c>
      <c r="B57" s="27" t="s">
        <v>309</v>
      </c>
      <c r="C57" s="141" t="s">
        <v>308</v>
      </c>
      <c r="D57" s="37" t="s">
        <v>283</v>
      </c>
      <c r="E57" s="41">
        <v>12</v>
      </c>
      <c r="F57" s="41">
        <f t="shared" si="5"/>
        <v>12</v>
      </c>
      <c r="G57" s="42" t="str">
        <f t="shared" si="6"/>
        <v>○</v>
      </c>
      <c r="H57" s="42">
        <f t="shared" si="7"/>
      </c>
      <c r="I57" s="41">
        <v>4</v>
      </c>
      <c r="J57" s="68">
        <f t="shared" si="8"/>
        <v>48</v>
      </c>
      <c r="K57" s="69" t="s">
        <v>288</v>
      </c>
      <c r="L57" s="27" t="s">
        <v>307</v>
      </c>
      <c r="M57" s="27">
        <v>14</v>
      </c>
      <c r="N57" s="116">
        <v>28</v>
      </c>
      <c r="O57" s="137" t="s">
        <v>306</v>
      </c>
      <c r="P57" s="99" t="s">
        <v>897</v>
      </c>
      <c r="Q57" s="27"/>
      <c r="R57" s="2">
        <v>1</v>
      </c>
      <c r="U57" s="1"/>
    </row>
    <row r="58" spans="1:17" s="2" customFormat="1" ht="19.5" customHeight="1">
      <c r="A58" s="1">
        <v>56</v>
      </c>
      <c r="B58" s="27" t="s">
        <v>305</v>
      </c>
      <c r="C58" s="140" t="s">
        <v>304</v>
      </c>
      <c r="D58" s="37" t="s">
        <v>298</v>
      </c>
      <c r="E58" s="41">
        <v>81</v>
      </c>
      <c r="F58" s="41">
        <f t="shared" si="5"/>
        <v>81</v>
      </c>
      <c r="G58" s="42">
        <f t="shared" si="6"/>
      </c>
      <c r="H58" s="42" t="str">
        <f t="shared" si="7"/>
        <v>○</v>
      </c>
      <c r="I58" s="41">
        <v>4</v>
      </c>
      <c r="J58" s="68">
        <f t="shared" si="8"/>
        <v>324</v>
      </c>
      <c r="K58" s="69" t="s">
        <v>303</v>
      </c>
      <c r="L58" s="27" t="s">
        <v>302</v>
      </c>
      <c r="M58" s="27">
        <v>25</v>
      </c>
      <c r="N58" s="115">
        <v>29</v>
      </c>
      <c r="O58" s="137" t="s">
        <v>301</v>
      </c>
      <c r="P58" s="99"/>
      <c r="Q58" s="27"/>
    </row>
    <row r="59" spans="1:18" s="2" customFormat="1" ht="19.5" customHeight="1">
      <c r="A59" s="1">
        <v>57</v>
      </c>
      <c r="B59" s="27" t="s">
        <v>300</v>
      </c>
      <c r="C59" s="140" t="s">
        <v>299</v>
      </c>
      <c r="D59" s="37" t="s">
        <v>298</v>
      </c>
      <c r="E59" s="41">
        <v>14.7</v>
      </c>
      <c r="F59" s="41">
        <f t="shared" si="5"/>
        <v>15</v>
      </c>
      <c r="G59" s="42" t="s">
        <v>903</v>
      </c>
      <c r="H59" s="42"/>
      <c r="I59" s="41">
        <v>3.6</v>
      </c>
      <c r="J59" s="68">
        <v>52.93</v>
      </c>
      <c r="K59" s="69" t="s">
        <v>297</v>
      </c>
      <c r="L59" s="27" t="s">
        <v>296</v>
      </c>
      <c r="M59" s="27">
        <v>14</v>
      </c>
      <c r="N59" s="115">
        <v>29</v>
      </c>
      <c r="O59" s="137" t="s">
        <v>295</v>
      </c>
      <c r="P59" s="99"/>
      <c r="Q59" s="27"/>
      <c r="R59" s="2">
        <v>1</v>
      </c>
    </row>
    <row r="60" spans="1:21" s="2" customFormat="1" ht="19.5" customHeight="1">
      <c r="A60" s="1">
        <v>58</v>
      </c>
      <c r="B60" s="27" t="s">
        <v>294</v>
      </c>
      <c r="C60" s="141" t="s">
        <v>293</v>
      </c>
      <c r="D60" s="37" t="s">
        <v>283</v>
      </c>
      <c r="E60" s="41">
        <v>9.7</v>
      </c>
      <c r="F60" s="41">
        <f t="shared" si="5"/>
        <v>10</v>
      </c>
      <c r="G60" s="42" t="str">
        <f t="shared" si="6"/>
        <v>○</v>
      </c>
      <c r="H60" s="42">
        <f t="shared" si="7"/>
      </c>
      <c r="I60" s="41">
        <v>3.95</v>
      </c>
      <c r="J60" s="41">
        <v>38.33</v>
      </c>
      <c r="K60" s="69" t="s">
        <v>282</v>
      </c>
      <c r="L60" s="27" t="s">
        <v>292</v>
      </c>
      <c r="M60" s="27">
        <v>14</v>
      </c>
      <c r="N60" s="116">
        <v>28</v>
      </c>
      <c r="O60" s="137" t="s">
        <v>291</v>
      </c>
      <c r="P60" s="99" t="s">
        <v>898</v>
      </c>
      <c r="Q60" s="27"/>
      <c r="R60" s="2">
        <v>1</v>
      </c>
      <c r="U60" s="1"/>
    </row>
    <row r="61" spans="1:21" s="2" customFormat="1" ht="19.5" customHeight="1">
      <c r="A61" s="1">
        <v>59</v>
      </c>
      <c r="B61" s="27" t="s">
        <v>290</v>
      </c>
      <c r="C61" s="141" t="s">
        <v>289</v>
      </c>
      <c r="D61" s="37" t="s">
        <v>283</v>
      </c>
      <c r="E61" s="41">
        <v>6.3</v>
      </c>
      <c r="F61" s="41">
        <f t="shared" si="5"/>
        <v>6</v>
      </c>
      <c r="G61" s="42" t="str">
        <f t="shared" si="6"/>
        <v>○</v>
      </c>
      <c r="H61" s="42">
        <f t="shared" si="7"/>
      </c>
      <c r="I61" s="41">
        <v>4</v>
      </c>
      <c r="J61" s="41">
        <f>E61*I61</f>
        <v>25.2</v>
      </c>
      <c r="K61" s="69" t="s">
        <v>288</v>
      </c>
      <c r="L61" s="27" t="s">
        <v>287</v>
      </c>
      <c r="M61" s="27">
        <v>14</v>
      </c>
      <c r="N61" s="116">
        <v>28</v>
      </c>
      <c r="O61" s="137" t="s">
        <v>286</v>
      </c>
      <c r="P61" s="99" t="s">
        <v>898</v>
      </c>
      <c r="Q61" s="27"/>
      <c r="R61" s="2">
        <v>1</v>
      </c>
      <c r="U61" s="1"/>
    </row>
    <row r="62" spans="1:21" s="2" customFormat="1" ht="19.5" customHeight="1">
      <c r="A62" s="1">
        <v>60</v>
      </c>
      <c r="B62" s="27" t="s">
        <v>285</v>
      </c>
      <c r="C62" s="141" t="s">
        <v>284</v>
      </c>
      <c r="D62" s="37" t="s">
        <v>283</v>
      </c>
      <c r="E62" s="41">
        <v>15.3</v>
      </c>
      <c r="F62" s="41">
        <f t="shared" si="5"/>
        <v>15</v>
      </c>
      <c r="G62" s="42">
        <f t="shared" si="6"/>
      </c>
      <c r="H62" s="42" t="str">
        <f t="shared" si="7"/>
        <v>○</v>
      </c>
      <c r="I62" s="41">
        <v>3.6</v>
      </c>
      <c r="J62" s="41">
        <f>E62*I62</f>
        <v>55.080000000000005</v>
      </c>
      <c r="K62" s="69" t="s">
        <v>282</v>
      </c>
      <c r="L62" s="27" t="s">
        <v>281</v>
      </c>
      <c r="M62" s="27">
        <v>14</v>
      </c>
      <c r="N62" s="116">
        <v>28</v>
      </c>
      <c r="O62" s="137" t="s">
        <v>280</v>
      </c>
      <c r="P62" s="99" t="s">
        <v>918</v>
      </c>
      <c r="Q62" s="27"/>
      <c r="U62" s="1"/>
    </row>
    <row r="63" spans="1:17" ht="19.5" customHeight="1">
      <c r="A63" s="1">
        <v>61</v>
      </c>
      <c r="B63" s="27" t="s">
        <v>814</v>
      </c>
      <c r="C63" s="71" t="s">
        <v>815</v>
      </c>
      <c r="D63" s="33" t="s">
        <v>816</v>
      </c>
      <c r="E63" s="26">
        <v>15</v>
      </c>
      <c r="F63" s="41">
        <f t="shared" si="5"/>
        <v>15</v>
      </c>
      <c r="G63" s="42">
        <f t="shared" si="6"/>
      </c>
      <c r="H63" s="42" t="str">
        <f t="shared" si="7"/>
        <v>○</v>
      </c>
      <c r="I63" s="26"/>
      <c r="J63" s="43">
        <f>E63*I63</f>
        <v>0</v>
      </c>
      <c r="K63" s="29"/>
      <c r="L63" s="27" t="s">
        <v>350</v>
      </c>
      <c r="M63" s="27"/>
      <c r="N63" s="116">
        <v>28</v>
      </c>
      <c r="O63" s="138"/>
      <c r="P63" s="99" t="s">
        <v>897</v>
      </c>
      <c r="Q63" s="27"/>
    </row>
    <row r="64" spans="5:18" ht="13.5">
      <c r="E64" s="126">
        <f>SUM(E3:E63)</f>
        <v>1258.8000000000002</v>
      </c>
      <c r="F64" s="126"/>
      <c r="G64" s="126">
        <f>COUNTIF(G3:G63,"○")</f>
        <v>37</v>
      </c>
      <c r="H64" s="126">
        <f>COUNTIF(H3:H63,"○")</f>
        <v>24</v>
      </c>
      <c r="I64" s="126"/>
      <c r="J64" s="126">
        <f>SUM(J3:J63)</f>
        <v>6395.2750000000015</v>
      </c>
      <c r="P64" s="111"/>
      <c r="R64" s="1">
        <f>SUM(R3:R63)</f>
        <v>36</v>
      </c>
    </row>
    <row r="65" spans="3:16" ht="13.5">
      <c r="C65" s="60" t="s">
        <v>878</v>
      </c>
      <c r="D65" s="128" t="s">
        <v>890</v>
      </c>
      <c r="E65" s="129">
        <f>SUM(E3+E4+E5+E6+E7+E8+E9+E10+E14+E15+E16+E19+E21+E22+E26+E31+E32+E33+E34)</f>
        <v>466.7</v>
      </c>
      <c r="F65" s="130"/>
      <c r="G65" s="131">
        <v>11</v>
      </c>
      <c r="H65" s="131">
        <v>8</v>
      </c>
      <c r="I65" s="131">
        <v>1</v>
      </c>
      <c r="J65" s="129">
        <f>SUM(J3+J4+J5+J6+J7+J8+J9+J10+J14+J15+J16+J19+J21+J22+J26+J31+J32+J33+J34+J20)</f>
        <v>2872.695</v>
      </c>
      <c r="K65" s="155" t="s">
        <v>887</v>
      </c>
      <c r="L65" s="156"/>
      <c r="M65" s="156"/>
      <c r="N65" s="156"/>
      <c r="O65" s="156"/>
      <c r="P65" s="111"/>
    </row>
    <row r="66" spans="3:16" ht="13.5">
      <c r="C66" s="59" t="s">
        <v>879</v>
      </c>
      <c r="D66" s="128" t="s">
        <v>892</v>
      </c>
      <c r="E66" s="129">
        <f>SUM(E23+E29+E30+E35+E36+E37+E38+E41+E42+E43+E51+E52+E53+E54+E56+E57+E60+E61+E62+E63)</f>
        <v>258.9</v>
      </c>
      <c r="F66" s="130"/>
      <c r="G66" s="131">
        <v>14</v>
      </c>
      <c r="H66" s="131">
        <v>6</v>
      </c>
      <c r="I66" s="132"/>
      <c r="J66" s="129">
        <f>SUM(J23+J29+J30+J35+J36+J37+J38+J41+J42+J43+J51+J52+J53+J54+J56+J57+J60+J61+J62+J63)</f>
        <v>1058.51</v>
      </c>
      <c r="P66" s="111"/>
    </row>
    <row r="67" spans="3:16" ht="13.5">
      <c r="C67" s="142" t="s">
        <v>880</v>
      </c>
      <c r="D67" s="128" t="s">
        <v>893</v>
      </c>
      <c r="E67" s="129">
        <f>SUM(E11+E12+E13+E17+E18+E24+E25+E27+E28+E39+E40+E44+E45+E46+E47+E48+E49+E50+E55+E58+E59)</f>
        <v>533.2</v>
      </c>
      <c r="F67" s="130"/>
      <c r="G67" s="131">
        <v>12</v>
      </c>
      <c r="H67" s="131">
        <v>9</v>
      </c>
      <c r="I67" s="132"/>
      <c r="J67" s="129">
        <f>SUM(J11+J12+J13+J17+J18+J24+J25+J27+J28+J39+J40+J44+J45+J46+J47+J48+J49+J50+J55+J58+J59)</f>
        <v>2464.07</v>
      </c>
      <c r="N67" s="47"/>
      <c r="P67" s="111"/>
    </row>
    <row r="68" spans="3:16" ht="13.5">
      <c r="C68" s="61" t="s">
        <v>884</v>
      </c>
      <c r="D68" s="62" t="s">
        <v>888</v>
      </c>
      <c r="E68" s="133">
        <f>SUM(E65:E67)</f>
        <v>1258.8</v>
      </c>
      <c r="F68" s="133"/>
      <c r="G68" s="134">
        <f>SUBTOTAL(9,G65:G67)</f>
        <v>37</v>
      </c>
      <c r="H68" s="134">
        <f>SUBTOTAL(9,H65:H67)</f>
        <v>23</v>
      </c>
      <c r="I68" s="134">
        <f>SUBTOTAL(9,I65:I67)</f>
        <v>1</v>
      </c>
      <c r="J68" s="135">
        <f>SUM(J65:J67)</f>
        <v>6395.275</v>
      </c>
      <c r="N68" s="47"/>
      <c r="P68" s="111"/>
    </row>
    <row r="69" spans="14:16" ht="13.5">
      <c r="N69" s="47"/>
      <c r="P69" s="111"/>
    </row>
    <row r="70" spans="19:22" ht="13.5">
      <c r="S70" s="1">
        <v>11</v>
      </c>
      <c r="T70" s="1">
        <v>13</v>
      </c>
      <c r="U70" s="1">
        <v>11</v>
      </c>
      <c r="V70" s="1">
        <f>SUBTOTAL(9,S70:U71)</f>
        <v>60</v>
      </c>
    </row>
    <row r="71" spans="19:21" ht="13.5">
      <c r="S71" s="1">
        <v>8</v>
      </c>
      <c r="T71" s="1">
        <v>7</v>
      </c>
      <c r="U71" s="1">
        <v>10</v>
      </c>
    </row>
  </sheetData>
  <sheetProtection/>
  <mergeCells count="1">
    <mergeCell ref="K65:O65"/>
  </mergeCells>
  <printOptions horizontalCentered="1"/>
  <pageMargins left="0.3937007874015748" right="0.3937007874015748" top="1.1023622047244095" bottom="0.3937007874015748" header="0" footer="0"/>
  <pageSetup horizontalDpi="600" verticalDpi="600" orientation="landscape" paperSize="9" scale="85" r:id="rId2"/>
  <rowBreaks count="2" manualBreakCount="2">
    <brk id="31" max="16" man="1"/>
    <brk id="60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V87"/>
  <sheetViews>
    <sheetView view="pageBreakPreview" zoomScaleSheetLayoutView="100" zoomScalePageLayoutView="0" workbookViewId="0" topLeftCell="A1">
      <selection activeCell="D14" sqref="D14"/>
    </sheetView>
  </sheetViews>
  <sheetFormatPr defaultColWidth="9.00390625" defaultRowHeight="13.5"/>
  <cols>
    <col min="1" max="1" width="7.00390625" style="1" customWidth="1"/>
    <col min="2" max="2" width="8.75390625" style="6" customWidth="1"/>
    <col min="3" max="3" width="15.75390625" style="3" customWidth="1"/>
    <col min="4" max="4" width="12.75390625" style="7" customWidth="1"/>
    <col min="5" max="9" width="7.75390625" style="5" customWidth="1"/>
    <col min="10" max="10" width="8.75390625" style="5" customWidth="1"/>
    <col min="11" max="11" width="25.75390625" style="4" customWidth="1"/>
    <col min="12" max="13" width="8.75390625" style="4" customWidth="1"/>
    <col min="14" max="14" width="8.75390625" style="3" customWidth="1"/>
    <col min="15" max="15" width="10.75390625" style="4" customWidth="1"/>
    <col min="16" max="16" width="10.375" style="110" customWidth="1"/>
    <col min="17" max="17" width="15.75390625" style="1" customWidth="1"/>
    <col min="18" max="16384" width="9.00390625" style="1" customWidth="1"/>
  </cols>
  <sheetData>
    <row r="1" spans="2:16" ht="19.5" customHeight="1">
      <c r="B1" s="151" t="s">
        <v>928</v>
      </c>
      <c r="D1" s="125"/>
      <c r="E1" s="136"/>
      <c r="F1" s="145"/>
      <c r="G1" s="136"/>
      <c r="H1" s="136"/>
      <c r="I1" s="136"/>
      <c r="J1" s="136"/>
      <c r="K1" s="127"/>
      <c r="L1" s="48"/>
      <c r="M1" s="48"/>
      <c r="N1" s="52"/>
      <c r="O1" s="54"/>
      <c r="P1" s="1"/>
    </row>
    <row r="2" spans="2:17" s="17" customFormat="1" ht="19.5" customHeight="1">
      <c r="B2" s="14" t="s">
        <v>74</v>
      </c>
      <c r="C2" s="15" t="s">
        <v>205</v>
      </c>
      <c r="D2" s="13" t="s">
        <v>204</v>
      </c>
      <c r="E2" s="16" t="s">
        <v>206</v>
      </c>
      <c r="F2" s="16" t="s">
        <v>818</v>
      </c>
      <c r="G2" s="16" t="s">
        <v>819</v>
      </c>
      <c r="H2" s="16" t="s">
        <v>820</v>
      </c>
      <c r="I2" s="16" t="s">
        <v>207</v>
      </c>
      <c r="J2" s="16" t="s">
        <v>225</v>
      </c>
      <c r="K2" s="13" t="s">
        <v>208</v>
      </c>
      <c r="L2" s="13" t="s">
        <v>150</v>
      </c>
      <c r="M2" s="13" t="s">
        <v>75</v>
      </c>
      <c r="N2" s="40" t="s">
        <v>874</v>
      </c>
      <c r="O2" s="13" t="s">
        <v>211</v>
      </c>
      <c r="P2" s="114" t="s">
        <v>924</v>
      </c>
      <c r="Q2" s="13" t="s">
        <v>203</v>
      </c>
    </row>
    <row r="3" spans="1:17" ht="19.5" customHeight="1">
      <c r="A3" s="1">
        <v>1</v>
      </c>
      <c r="B3" s="27" t="s">
        <v>802</v>
      </c>
      <c r="C3" s="70" t="s">
        <v>801</v>
      </c>
      <c r="D3" s="117" t="s">
        <v>586</v>
      </c>
      <c r="E3" s="26">
        <v>20.4</v>
      </c>
      <c r="F3" s="41">
        <f aca="true" t="shared" si="0" ref="F3:F29">ROUND(E3,0)</f>
        <v>20</v>
      </c>
      <c r="G3" s="42">
        <f aca="true" t="shared" si="1" ref="G3:G28">IF(F3&lt;15,"○","")</f>
      </c>
      <c r="H3" s="42" t="str">
        <f aca="true" t="shared" si="2" ref="H3:H8">IF(F3&gt;=15,"○","")</f>
        <v>○</v>
      </c>
      <c r="I3" s="26">
        <v>5</v>
      </c>
      <c r="J3" s="43">
        <f aca="true" t="shared" si="3" ref="J3:J66">E3*I3</f>
        <v>102</v>
      </c>
      <c r="K3" s="29" t="s">
        <v>563</v>
      </c>
      <c r="L3" s="27" t="s">
        <v>649</v>
      </c>
      <c r="M3" s="27">
        <v>14</v>
      </c>
      <c r="N3" s="27">
        <v>27</v>
      </c>
      <c r="O3" s="28" t="s">
        <v>800</v>
      </c>
      <c r="P3" s="99" t="s">
        <v>897</v>
      </c>
      <c r="Q3" s="27"/>
    </row>
    <row r="4" spans="1:17" ht="19.5" customHeight="1">
      <c r="A4" s="1">
        <v>2</v>
      </c>
      <c r="B4" s="27" t="s">
        <v>799</v>
      </c>
      <c r="C4" s="70" t="s">
        <v>798</v>
      </c>
      <c r="D4" s="117" t="s">
        <v>586</v>
      </c>
      <c r="E4" s="26">
        <v>24.6</v>
      </c>
      <c r="F4" s="41">
        <f t="shared" si="0"/>
        <v>25</v>
      </c>
      <c r="G4" s="42">
        <f t="shared" si="1"/>
      </c>
      <c r="H4" s="42" t="str">
        <f t="shared" si="2"/>
        <v>○</v>
      </c>
      <c r="I4" s="26">
        <v>5</v>
      </c>
      <c r="J4" s="43">
        <f t="shared" si="3"/>
        <v>123</v>
      </c>
      <c r="K4" s="29" t="s">
        <v>563</v>
      </c>
      <c r="L4" s="27" t="s">
        <v>649</v>
      </c>
      <c r="M4" s="27">
        <v>14</v>
      </c>
      <c r="N4" s="27">
        <v>27</v>
      </c>
      <c r="O4" s="28" t="s">
        <v>797</v>
      </c>
      <c r="P4" s="99" t="s">
        <v>914</v>
      </c>
      <c r="Q4" s="27"/>
    </row>
    <row r="5" spans="1:17" ht="19.5" customHeight="1">
      <c r="A5" s="1">
        <v>3</v>
      </c>
      <c r="B5" s="27" t="s">
        <v>796</v>
      </c>
      <c r="C5" s="70" t="s">
        <v>795</v>
      </c>
      <c r="D5" s="33" t="s">
        <v>586</v>
      </c>
      <c r="E5" s="26">
        <v>11.4</v>
      </c>
      <c r="F5" s="41">
        <f t="shared" si="0"/>
        <v>11</v>
      </c>
      <c r="G5" s="42" t="str">
        <f t="shared" si="1"/>
        <v>○</v>
      </c>
      <c r="H5" s="42">
        <f t="shared" si="2"/>
      </c>
      <c r="I5" s="26">
        <v>5</v>
      </c>
      <c r="J5" s="43">
        <f t="shared" si="3"/>
        <v>57</v>
      </c>
      <c r="K5" s="29" t="s">
        <v>555</v>
      </c>
      <c r="L5" s="27" t="s">
        <v>554</v>
      </c>
      <c r="M5" s="27">
        <v>14</v>
      </c>
      <c r="N5" s="27">
        <v>27</v>
      </c>
      <c r="O5" s="28" t="s">
        <v>794</v>
      </c>
      <c r="P5" s="99" t="s">
        <v>907</v>
      </c>
      <c r="Q5" s="27"/>
    </row>
    <row r="6" spans="1:17" ht="19.5" customHeight="1">
      <c r="A6" s="1">
        <v>4</v>
      </c>
      <c r="B6" s="27" t="s">
        <v>793</v>
      </c>
      <c r="C6" s="70" t="s">
        <v>792</v>
      </c>
      <c r="D6" s="33" t="s">
        <v>586</v>
      </c>
      <c r="E6" s="26">
        <v>16.7</v>
      </c>
      <c r="F6" s="41">
        <f t="shared" si="0"/>
        <v>17</v>
      </c>
      <c r="G6" s="42">
        <f t="shared" si="1"/>
      </c>
      <c r="H6" s="42" t="str">
        <f t="shared" si="2"/>
        <v>○</v>
      </c>
      <c r="I6" s="26">
        <v>5</v>
      </c>
      <c r="J6" s="43">
        <f t="shared" si="3"/>
        <v>83.5</v>
      </c>
      <c r="K6" s="29" t="s">
        <v>563</v>
      </c>
      <c r="L6" s="27" t="s">
        <v>562</v>
      </c>
      <c r="M6" s="27">
        <v>14</v>
      </c>
      <c r="N6" s="27">
        <v>27</v>
      </c>
      <c r="O6" s="28" t="s">
        <v>791</v>
      </c>
      <c r="P6" s="99" t="s">
        <v>897</v>
      </c>
      <c r="Q6" s="27"/>
    </row>
    <row r="7" spans="1:17" ht="19.5" customHeight="1">
      <c r="A7" s="1">
        <v>5</v>
      </c>
      <c r="B7" s="27" t="s">
        <v>790</v>
      </c>
      <c r="C7" s="70" t="s">
        <v>789</v>
      </c>
      <c r="D7" s="33" t="s">
        <v>586</v>
      </c>
      <c r="E7" s="26">
        <v>13.5</v>
      </c>
      <c r="F7" s="41">
        <f t="shared" si="0"/>
        <v>14</v>
      </c>
      <c r="G7" s="42" t="str">
        <f t="shared" si="1"/>
        <v>○</v>
      </c>
      <c r="H7" s="42">
        <f t="shared" si="2"/>
      </c>
      <c r="I7" s="26">
        <v>5.6</v>
      </c>
      <c r="J7" s="43">
        <f t="shared" si="3"/>
        <v>75.6</v>
      </c>
      <c r="K7" s="29" t="s">
        <v>563</v>
      </c>
      <c r="L7" s="27" t="s">
        <v>565</v>
      </c>
      <c r="M7" s="27">
        <v>14</v>
      </c>
      <c r="N7" s="27">
        <v>27</v>
      </c>
      <c r="O7" s="28" t="s">
        <v>788</v>
      </c>
      <c r="P7" s="99" t="s">
        <v>909</v>
      </c>
      <c r="Q7" s="27"/>
    </row>
    <row r="8" spans="1:17" s="2" customFormat="1" ht="19.5" customHeight="1">
      <c r="A8" s="1">
        <v>6</v>
      </c>
      <c r="B8" s="23" t="s">
        <v>787</v>
      </c>
      <c r="C8" s="118" t="s">
        <v>786</v>
      </c>
      <c r="D8" s="33" t="s">
        <v>586</v>
      </c>
      <c r="E8" s="26">
        <v>21.3</v>
      </c>
      <c r="F8" s="41">
        <f t="shared" si="0"/>
        <v>21</v>
      </c>
      <c r="G8" s="42">
        <f t="shared" si="1"/>
      </c>
      <c r="H8" s="42" t="str">
        <f t="shared" si="2"/>
        <v>○</v>
      </c>
      <c r="I8" s="26">
        <v>9</v>
      </c>
      <c r="J8" s="43">
        <f t="shared" si="3"/>
        <v>191.70000000000002</v>
      </c>
      <c r="K8" s="29" t="s">
        <v>525</v>
      </c>
      <c r="L8" s="27" t="s">
        <v>821</v>
      </c>
      <c r="M8" s="27">
        <v>25</v>
      </c>
      <c r="N8" s="115">
        <v>29</v>
      </c>
      <c r="O8" s="28" t="s">
        <v>785</v>
      </c>
      <c r="P8" s="99"/>
      <c r="Q8" s="23"/>
    </row>
    <row r="9" spans="1:17" s="2" customFormat="1" ht="19.5" customHeight="1">
      <c r="A9" s="1">
        <v>7</v>
      </c>
      <c r="B9" s="23" t="s">
        <v>784</v>
      </c>
      <c r="C9" s="118" t="s">
        <v>783</v>
      </c>
      <c r="D9" s="33" t="s">
        <v>586</v>
      </c>
      <c r="E9" s="26">
        <v>20</v>
      </c>
      <c r="F9" s="41">
        <f t="shared" si="0"/>
        <v>20</v>
      </c>
      <c r="G9" s="42">
        <f>IF(F9&lt;15,"○","")</f>
      </c>
      <c r="H9" s="42" t="str">
        <f>IF(F9&gt;=15,"○","")</f>
        <v>○</v>
      </c>
      <c r="I9" s="26">
        <v>8</v>
      </c>
      <c r="J9" s="43">
        <f t="shared" si="3"/>
        <v>160</v>
      </c>
      <c r="K9" s="29" t="s">
        <v>525</v>
      </c>
      <c r="L9" s="27" t="s">
        <v>782</v>
      </c>
      <c r="M9" s="27">
        <v>25</v>
      </c>
      <c r="N9" s="115">
        <v>29</v>
      </c>
      <c r="O9" s="28" t="s">
        <v>781</v>
      </c>
      <c r="P9" s="109"/>
      <c r="Q9" s="23"/>
    </row>
    <row r="10" spans="1:17" s="2" customFormat="1" ht="19.5" customHeight="1">
      <c r="A10" s="1">
        <v>8</v>
      </c>
      <c r="B10" s="23" t="s">
        <v>780</v>
      </c>
      <c r="C10" s="118" t="s">
        <v>779</v>
      </c>
      <c r="D10" s="33" t="s">
        <v>586</v>
      </c>
      <c r="E10" s="26">
        <v>19.2</v>
      </c>
      <c r="F10" s="41">
        <f t="shared" si="0"/>
        <v>19</v>
      </c>
      <c r="G10" s="42">
        <f t="shared" si="1"/>
      </c>
      <c r="H10" s="42" t="str">
        <f aca="true" t="shared" si="4" ref="H10:H23">IF(F10&gt;=15,"○","")</f>
        <v>○</v>
      </c>
      <c r="I10" s="26">
        <v>7</v>
      </c>
      <c r="J10" s="43">
        <f t="shared" si="3"/>
        <v>134.4</v>
      </c>
      <c r="K10" s="29" t="s">
        <v>525</v>
      </c>
      <c r="L10" s="27" t="s">
        <v>811</v>
      </c>
      <c r="M10" s="27">
        <v>25</v>
      </c>
      <c r="N10" s="115">
        <v>29</v>
      </c>
      <c r="O10" s="28" t="s">
        <v>778</v>
      </c>
      <c r="P10" s="99"/>
      <c r="Q10" s="23"/>
    </row>
    <row r="11" spans="1:17" s="2" customFormat="1" ht="19.5" customHeight="1">
      <c r="A11" s="1">
        <v>9</v>
      </c>
      <c r="B11" s="27" t="s">
        <v>777</v>
      </c>
      <c r="C11" s="118" t="s">
        <v>776</v>
      </c>
      <c r="D11" s="33" t="s">
        <v>586</v>
      </c>
      <c r="E11" s="26">
        <v>27.5</v>
      </c>
      <c r="F11" s="41">
        <f t="shared" si="0"/>
        <v>28</v>
      </c>
      <c r="G11" s="42">
        <f t="shared" si="1"/>
      </c>
      <c r="H11" s="42" t="str">
        <f t="shared" si="4"/>
        <v>○</v>
      </c>
      <c r="I11" s="26">
        <v>7</v>
      </c>
      <c r="J11" s="43">
        <f t="shared" si="3"/>
        <v>192.5</v>
      </c>
      <c r="K11" s="29" t="s">
        <v>822</v>
      </c>
      <c r="L11" s="27" t="s">
        <v>823</v>
      </c>
      <c r="M11" s="27">
        <v>25</v>
      </c>
      <c r="N11" s="115">
        <v>29</v>
      </c>
      <c r="O11" s="28" t="s">
        <v>775</v>
      </c>
      <c r="P11" s="99"/>
      <c r="Q11" s="27"/>
    </row>
    <row r="12" spans="1:17" s="2" customFormat="1" ht="19.5" customHeight="1">
      <c r="A12" s="1">
        <v>10</v>
      </c>
      <c r="B12" s="23" t="s">
        <v>774</v>
      </c>
      <c r="C12" s="118" t="s">
        <v>773</v>
      </c>
      <c r="D12" s="33" t="s">
        <v>586</v>
      </c>
      <c r="E12" s="26">
        <v>40</v>
      </c>
      <c r="F12" s="41">
        <f t="shared" si="0"/>
        <v>40</v>
      </c>
      <c r="G12" s="42">
        <f t="shared" si="1"/>
      </c>
      <c r="H12" s="42" t="str">
        <f t="shared" si="4"/>
        <v>○</v>
      </c>
      <c r="I12" s="26">
        <v>5</v>
      </c>
      <c r="J12" s="43">
        <f t="shared" si="3"/>
        <v>200</v>
      </c>
      <c r="K12" s="29" t="s">
        <v>525</v>
      </c>
      <c r="L12" s="27" t="s">
        <v>739</v>
      </c>
      <c r="M12" s="27">
        <v>25</v>
      </c>
      <c r="N12" s="115">
        <v>29</v>
      </c>
      <c r="O12" s="28" t="s">
        <v>772</v>
      </c>
      <c r="P12" s="99"/>
      <c r="Q12" s="32" t="s">
        <v>771</v>
      </c>
    </row>
    <row r="13" spans="1:17" s="2" customFormat="1" ht="19.5" customHeight="1">
      <c r="A13" s="1">
        <v>11</v>
      </c>
      <c r="B13" s="23" t="s">
        <v>770</v>
      </c>
      <c r="C13" s="118" t="s">
        <v>769</v>
      </c>
      <c r="D13" s="33" t="s">
        <v>586</v>
      </c>
      <c r="E13" s="26">
        <v>8.5</v>
      </c>
      <c r="F13" s="41">
        <f t="shared" si="0"/>
        <v>9</v>
      </c>
      <c r="G13" s="42" t="str">
        <f t="shared" si="1"/>
        <v>○</v>
      </c>
      <c r="H13" s="42">
        <f t="shared" si="4"/>
      </c>
      <c r="I13" s="26">
        <v>5.5</v>
      </c>
      <c r="J13" s="43">
        <f t="shared" si="3"/>
        <v>46.75</v>
      </c>
      <c r="K13" s="29" t="s">
        <v>525</v>
      </c>
      <c r="L13" s="27" t="s">
        <v>768</v>
      </c>
      <c r="M13" s="27">
        <v>25</v>
      </c>
      <c r="N13" s="115">
        <v>29</v>
      </c>
      <c r="O13" s="28" t="s">
        <v>767</v>
      </c>
      <c r="P13" s="99"/>
      <c r="Q13" s="23"/>
    </row>
    <row r="14" spans="1:17" s="2" customFormat="1" ht="19.5" customHeight="1">
      <c r="A14" s="1">
        <v>12</v>
      </c>
      <c r="B14" s="23" t="s">
        <v>809</v>
      </c>
      <c r="C14" s="118" t="s">
        <v>810</v>
      </c>
      <c r="D14" s="33" t="s">
        <v>566</v>
      </c>
      <c r="E14" s="26">
        <v>18.3</v>
      </c>
      <c r="F14" s="41">
        <f t="shared" si="0"/>
        <v>18</v>
      </c>
      <c r="G14" s="42">
        <f t="shared" si="1"/>
      </c>
      <c r="H14" s="42" t="str">
        <f t="shared" si="4"/>
        <v>○</v>
      </c>
      <c r="I14" s="26">
        <v>7</v>
      </c>
      <c r="J14" s="43">
        <f t="shared" si="3"/>
        <v>128.1</v>
      </c>
      <c r="K14" s="29" t="s">
        <v>525</v>
      </c>
      <c r="L14" s="27" t="s">
        <v>811</v>
      </c>
      <c r="M14" s="27">
        <v>25</v>
      </c>
      <c r="N14" s="115">
        <v>29</v>
      </c>
      <c r="O14" s="28"/>
      <c r="P14" s="99"/>
      <c r="Q14" s="23"/>
    </row>
    <row r="15" spans="1:17" s="2" customFormat="1" ht="19.5" customHeight="1">
      <c r="A15" s="1">
        <v>13</v>
      </c>
      <c r="B15" s="23" t="s">
        <v>812</v>
      </c>
      <c r="C15" s="118" t="s">
        <v>587</v>
      </c>
      <c r="D15" s="33" t="s">
        <v>566</v>
      </c>
      <c r="E15" s="26">
        <v>16.7</v>
      </c>
      <c r="F15" s="41">
        <f t="shared" si="0"/>
        <v>17</v>
      </c>
      <c r="G15" s="42">
        <f t="shared" si="1"/>
      </c>
      <c r="H15" s="42" t="str">
        <f t="shared" si="4"/>
        <v>○</v>
      </c>
      <c r="I15" s="26">
        <v>7</v>
      </c>
      <c r="J15" s="43">
        <f t="shared" si="3"/>
        <v>116.89999999999999</v>
      </c>
      <c r="K15" s="29" t="s">
        <v>525</v>
      </c>
      <c r="L15" s="27" t="s">
        <v>813</v>
      </c>
      <c r="M15" s="27">
        <v>25</v>
      </c>
      <c r="N15" s="115">
        <v>29</v>
      </c>
      <c r="O15" s="28"/>
      <c r="P15" s="99"/>
      <c r="Q15" s="23"/>
    </row>
    <row r="16" spans="1:17" s="2" customFormat="1" ht="19.5" customHeight="1">
      <c r="A16" s="1">
        <v>14</v>
      </c>
      <c r="B16" s="23" t="s">
        <v>766</v>
      </c>
      <c r="C16" s="118" t="s">
        <v>765</v>
      </c>
      <c r="D16" s="33" t="s">
        <v>566</v>
      </c>
      <c r="E16" s="26">
        <v>20.8</v>
      </c>
      <c r="F16" s="41">
        <f t="shared" si="0"/>
        <v>21</v>
      </c>
      <c r="G16" s="42">
        <f t="shared" si="1"/>
      </c>
      <c r="H16" s="42" t="str">
        <f t="shared" si="4"/>
        <v>○</v>
      </c>
      <c r="I16" s="26">
        <v>7</v>
      </c>
      <c r="J16" s="43">
        <f t="shared" si="3"/>
        <v>145.6</v>
      </c>
      <c r="K16" s="44" t="s">
        <v>725</v>
      </c>
      <c r="L16" s="27" t="s">
        <v>764</v>
      </c>
      <c r="M16" s="27">
        <v>25</v>
      </c>
      <c r="N16" s="115">
        <v>29</v>
      </c>
      <c r="O16" s="28" t="s">
        <v>763</v>
      </c>
      <c r="P16" s="99"/>
      <c r="Q16" s="23"/>
    </row>
    <row r="17" spans="1:17" s="2" customFormat="1" ht="19.5" customHeight="1">
      <c r="A17" s="1">
        <v>15</v>
      </c>
      <c r="B17" s="23" t="s">
        <v>762</v>
      </c>
      <c r="C17" s="118" t="s">
        <v>761</v>
      </c>
      <c r="D17" s="33" t="s">
        <v>740</v>
      </c>
      <c r="E17" s="26">
        <v>9</v>
      </c>
      <c r="F17" s="41">
        <f t="shared" si="0"/>
        <v>9</v>
      </c>
      <c r="G17" s="42" t="str">
        <f t="shared" si="1"/>
        <v>○</v>
      </c>
      <c r="H17" s="42">
        <f t="shared" si="4"/>
      </c>
      <c r="I17" s="26">
        <v>7.6</v>
      </c>
      <c r="J17" s="43">
        <f t="shared" si="3"/>
        <v>68.39999999999999</v>
      </c>
      <c r="K17" s="29" t="s">
        <v>760</v>
      </c>
      <c r="L17" s="27" t="s">
        <v>539</v>
      </c>
      <c r="M17" s="27">
        <v>25</v>
      </c>
      <c r="N17" s="115">
        <v>29</v>
      </c>
      <c r="O17" s="28" t="s">
        <v>759</v>
      </c>
      <c r="P17" s="99"/>
      <c r="Q17" s="23"/>
    </row>
    <row r="18" spans="1:17" s="2" customFormat="1" ht="19.5" customHeight="1">
      <c r="A18" s="1">
        <v>16</v>
      </c>
      <c r="B18" s="23" t="s">
        <v>758</v>
      </c>
      <c r="C18" s="118" t="s">
        <v>757</v>
      </c>
      <c r="D18" s="33" t="s">
        <v>740</v>
      </c>
      <c r="E18" s="26">
        <v>17.2</v>
      </c>
      <c r="F18" s="41">
        <f t="shared" si="0"/>
        <v>17</v>
      </c>
      <c r="G18" s="42">
        <f t="shared" si="1"/>
      </c>
      <c r="H18" s="42" t="str">
        <f t="shared" si="4"/>
        <v>○</v>
      </c>
      <c r="I18" s="26">
        <v>7</v>
      </c>
      <c r="J18" s="43">
        <f t="shared" si="3"/>
        <v>120.39999999999999</v>
      </c>
      <c r="K18" s="29" t="s">
        <v>525</v>
      </c>
      <c r="L18" s="27" t="s">
        <v>724</v>
      </c>
      <c r="M18" s="27">
        <v>25</v>
      </c>
      <c r="N18" s="115">
        <v>29</v>
      </c>
      <c r="O18" s="28" t="s">
        <v>756</v>
      </c>
      <c r="P18" s="99"/>
      <c r="Q18" s="23"/>
    </row>
    <row r="19" spans="1:17" s="2" customFormat="1" ht="19.5" customHeight="1">
      <c r="A19" s="1">
        <v>17</v>
      </c>
      <c r="B19" s="23" t="s">
        <v>755</v>
      </c>
      <c r="C19" s="118" t="s">
        <v>754</v>
      </c>
      <c r="D19" s="33" t="s">
        <v>740</v>
      </c>
      <c r="E19" s="26">
        <v>5.9</v>
      </c>
      <c r="F19" s="41">
        <f t="shared" si="0"/>
        <v>6</v>
      </c>
      <c r="G19" s="42" t="str">
        <f t="shared" si="1"/>
        <v>○</v>
      </c>
      <c r="H19" s="42">
        <f t="shared" si="4"/>
      </c>
      <c r="I19" s="26">
        <v>5.4</v>
      </c>
      <c r="J19" s="43">
        <f t="shared" si="3"/>
        <v>31.860000000000003</v>
      </c>
      <c r="K19" s="29" t="s">
        <v>530</v>
      </c>
      <c r="L19" s="27" t="s">
        <v>582</v>
      </c>
      <c r="M19" s="27">
        <v>14</v>
      </c>
      <c r="N19" s="115">
        <v>29</v>
      </c>
      <c r="O19" s="28" t="s">
        <v>753</v>
      </c>
      <c r="P19" s="99"/>
      <c r="Q19" s="23"/>
    </row>
    <row r="20" spans="1:17" s="2" customFormat="1" ht="19.5" customHeight="1">
      <c r="A20" s="1">
        <v>18</v>
      </c>
      <c r="B20" s="23" t="s">
        <v>752</v>
      </c>
      <c r="C20" s="118" t="s">
        <v>751</v>
      </c>
      <c r="D20" s="33" t="s">
        <v>740</v>
      </c>
      <c r="E20" s="26">
        <v>7</v>
      </c>
      <c r="F20" s="41">
        <f t="shared" si="0"/>
        <v>7</v>
      </c>
      <c r="G20" s="42" t="str">
        <f t="shared" si="1"/>
        <v>○</v>
      </c>
      <c r="H20" s="42">
        <f t="shared" si="4"/>
      </c>
      <c r="I20" s="26">
        <v>6.3</v>
      </c>
      <c r="J20" s="43">
        <f t="shared" si="3"/>
        <v>44.1</v>
      </c>
      <c r="K20" s="29" t="s">
        <v>530</v>
      </c>
      <c r="L20" s="27" t="s">
        <v>750</v>
      </c>
      <c r="M20" s="27">
        <v>14</v>
      </c>
      <c r="N20" s="115">
        <v>29</v>
      </c>
      <c r="O20" s="28" t="s">
        <v>749</v>
      </c>
      <c r="P20" s="99"/>
      <c r="Q20" s="23"/>
    </row>
    <row r="21" spans="1:17" s="2" customFormat="1" ht="19.5" customHeight="1">
      <c r="A21" s="1">
        <v>19</v>
      </c>
      <c r="B21" s="23" t="s">
        <v>748</v>
      </c>
      <c r="C21" s="71" t="s">
        <v>747</v>
      </c>
      <c r="D21" s="33" t="s">
        <v>740</v>
      </c>
      <c r="E21" s="26">
        <v>7.8</v>
      </c>
      <c r="F21" s="41">
        <f t="shared" si="0"/>
        <v>8</v>
      </c>
      <c r="G21" s="42" t="str">
        <f t="shared" si="1"/>
        <v>○</v>
      </c>
      <c r="H21" s="42">
        <f t="shared" si="4"/>
      </c>
      <c r="I21" s="26">
        <v>6.3</v>
      </c>
      <c r="J21" s="43">
        <f t="shared" si="3"/>
        <v>49.14</v>
      </c>
      <c r="K21" s="29" t="s">
        <v>530</v>
      </c>
      <c r="L21" s="27" t="s">
        <v>524</v>
      </c>
      <c r="M21" s="27">
        <v>14</v>
      </c>
      <c r="N21" s="116">
        <v>28</v>
      </c>
      <c r="O21" s="28" t="s">
        <v>746</v>
      </c>
      <c r="P21" s="99" t="s">
        <v>923</v>
      </c>
      <c r="Q21" s="23"/>
    </row>
    <row r="22" spans="1:17" s="2" customFormat="1" ht="19.5" customHeight="1">
      <c r="A22" s="1">
        <v>20</v>
      </c>
      <c r="B22" s="23" t="s">
        <v>745</v>
      </c>
      <c r="C22" s="71" t="s">
        <v>744</v>
      </c>
      <c r="D22" s="33" t="s">
        <v>740</v>
      </c>
      <c r="E22" s="26">
        <v>15</v>
      </c>
      <c r="F22" s="41">
        <f t="shared" si="0"/>
        <v>15</v>
      </c>
      <c r="G22" s="42">
        <f t="shared" si="1"/>
      </c>
      <c r="H22" s="42" t="str">
        <f t="shared" si="4"/>
        <v>○</v>
      </c>
      <c r="I22" s="26">
        <v>5</v>
      </c>
      <c r="J22" s="43">
        <f t="shared" si="3"/>
        <v>75</v>
      </c>
      <c r="K22" s="29" t="s">
        <v>525</v>
      </c>
      <c r="L22" s="27" t="s">
        <v>739</v>
      </c>
      <c r="M22" s="27">
        <v>25</v>
      </c>
      <c r="N22" s="116">
        <v>28</v>
      </c>
      <c r="O22" s="28" t="s">
        <v>743</v>
      </c>
      <c r="P22" s="99" t="s">
        <v>922</v>
      </c>
      <c r="Q22" s="23"/>
    </row>
    <row r="23" spans="1:17" s="2" customFormat="1" ht="19.5" customHeight="1">
      <c r="A23" s="1">
        <v>21</v>
      </c>
      <c r="B23" s="23" t="s">
        <v>742</v>
      </c>
      <c r="C23" s="71" t="s">
        <v>741</v>
      </c>
      <c r="D23" s="33" t="s">
        <v>740</v>
      </c>
      <c r="E23" s="26">
        <v>15</v>
      </c>
      <c r="F23" s="41">
        <f t="shared" si="0"/>
        <v>15</v>
      </c>
      <c r="G23" s="42">
        <f t="shared" si="1"/>
      </c>
      <c r="H23" s="42" t="str">
        <f t="shared" si="4"/>
        <v>○</v>
      </c>
      <c r="I23" s="26">
        <v>5</v>
      </c>
      <c r="J23" s="43">
        <f t="shared" si="3"/>
        <v>75</v>
      </c>
      <c r="K23" s="29" t="s">
        <v>525</v>
      </c>
      <c r="L23" s="27" t="s">
        <v>739</v>
      </c>
      <c r="M23" s="27">
        <v>25</v>
      </c>
      <c r="N23" s="116">
        <v>28</v>
      </c>
      <c r="O23" s="28" t="s">
        <v>738</v>
      </c>
      <c r="P23" s="99" t="s">
        <v>922</v>
      </c>
      <c r="Q23" s="23"/>
    </row>
    <row r="24" spans="1:17" s="2" customFormat="1" ht="19.5" customHeight="1">
      <c r="A24" s="1">
        <v>22</v>
      </c>
      <c r="B24" s="27" t="s">
        <v>737</v>
      </c>
      <c r="C24" s="70" t="s">
        <v>736</v>
      </c>
      <c r="D24" s="33" t="s">
        <v>586</v>
      </c>
      <c r="E24" s="26">
        <v>25.1</v>
      </c>
      <c r="F24" s="41">
        <f t="shared" si="0"/>
        <v>25</v>
      </c>
      <c r="G24" s="42">
        <f t="shared" si="1"/>
      </c>
      <c r="H24" s="42" t="str">
        <f aca="true" t="shared" si="5" ref="H24:H32">IF(F24&gt;=15,"○","")</f>
        <v>○</v>
      </c>
      <c r="I24" s="26">
        <v>4</v>
      </c>
      <c r="J24" s="43">
        <f t="shared" si="3"/>
        <v>100.4</v>
      </c>
      <c r="K24" s="29" t="s">
        <v>525</v>
      </c>
      <c r="L24" s="27" t="s">
        <v>735</v>
      </c>
      <c r="M24" s="27">
        <v>14</v>
      </c>
      <c r="N24" s="27">
        <v>27</v>
      </c>
      <c r="O24" s="28" t="s">
        <v>734</v>
      </c>
      <c r="P24" s="99" t="s">
        <v>915</v>
      </c>
      <c r="Q24" s="27"/>
    </row>
    <row r="25" spans="1:17" s="2" customFormat="1" ht="19.5" customHeight="1">
      <c r="A25" s="1">
        <v>23</v>
      </c>
      <c r="B25" s="23" t="s">
        <v>733</v>
      </c>
      <c r="C25" s="118" t="s">
        <v>732</v>
      </c>
      <c r="D25" s="33" t="s">
        <v>586</v>
      </c>
      <c r="E25" s="26">
        <v>4</v>
      </c>
      <c r="F25" s="41">
        <f t="shared" si="0"/>
        <v>4</v>
      </c>
      <c r="G25" s="42" t="str">
        <f t="shared" si="1"/>
        <v>○</v>
      </c>
      <c r="H25" s="42">
        <f t="shared" si="5"/>
      </c>
      <c r="I25" s="26">
        <v>6</v>
      </c>
      <c r="J25" s="43">
        <f t="shared" si="3"/>
        <v>24</v>
      </c>
      <c r="K25" s="29" t="s">
        <v>519</v>
      </c>
      <c r="L25" s="27" t="s">
        <v>529</v>
      </c>
      <c r="M25" s="27">
        <v>14</v>
      </c>
      <c r="N25" s="115">
        <v>29</v>
      </c>
      <c r="O25" s="28" t="s">
        <v>731</v>
      </c>
      <c r="P25" s="99"/>
      <c r="Q25" s="23"/>
    </row>
    <row r="26" spans="1:17" s="2" customFormat="1" ht="19.5" customHeight="1">
      <c r="A26" s="1">
        <v>24</v>
      </c>
      <c r="B26" s="23" t="s">
        <v>730</v>
      </c>
      <c r="C26" s="118" t="s">
        <v>729</v>
      </c>
      <c r="D26" s="33" t="s">
        <v>586</v>
      </c>
      <c r="E26" s="26">
        <v>48.5</v>
      </c>
      <c r="F26" s="41">
        <f t="shared" si="0"/>
        <v>49</v>
      </c>
      <c r="G26" s="42">
        <f t="shared" si="1"/>
      </c>
      <c r="H26" s="42" t="str">
        <f t="shared" si="5"/>
        <v>○</v>
      </c>
      <c r="I26" s="26">
        <v>9.7</v>
      </c>
      <c r="J26" s="43">
        <f t="shared" si="3"/>
        <v>470.45</v>
      </c>
      <c r="K26" s="29" t="s">
        <v>690</v>
      </c>
      <c r="L26" s="27" t="s">
        <v>539</v>
      </c>
      <c r="M26" s="27">
        <v>25</v>
      </c>
      <c r="N26" s="115">
        <v>29</v>
      </c>
      <c r="O26" s="28" t="s">
        <v>728</v>
      </c>
      <c r="P26" s="99"/>
      <c r="Q26" s="23"/>
    </row>
    <row r="27" spans="1:17" s="2" customFormat="1" ht="19.5" customHeight="1">
      <c r="A27" s="1">
        <v>25</v>
      </c>
      <c r="B27" s="23" t="s">
        <v>727</v>
      </c>
      <c r="C27" s="118" t="s">
        <v>726</v>
      </c>
      <c r="D27" s="33" t="s">
        <v>586</v>
      </c>
      <c r="E27" s="26">
        <v>21.5</v>
      </c>
      <c r="F27" s="41">
        <f t="shared" si="0"/>
        <v>22</v>
      </c>
      <c r="G27" s="42">
        <f t="shared" si="1"/>
      </c>
      <c r="H27" s="42" t="str">
        <f t="shared" si="5"/>
        <v>○</v>
      </c>
      <c r="I27" s="26">
        <v>9.5</v>
      </c>
      <c r="J27" s="43">
        <f t="shared" si="3"/>
        <v>204.25</v>
      </c>
      <c r="K27" s="29" t="s">
        <v>725</v>
      </c>
      <c r="L27" s="27" t="s">
        <v>724</v>
      </c>
      <c r="M27" s="27">
        <v>25</v>
      </c>
      <c r="N27" s="115">
        <v>29</v>
      </c>
      <c r="O27" s="28" t="s">
        <v>723</v>
      </c>
      <c r="P27" s="99"/>
      <c r="Q27" s="23"/>
    </row>
    <row r="28" spans="1:17" s="2" customFormat="1" ht="19.5" customHeight="1">
      <c r="A28" s="1">
        <v>26</v>
      </c>
      <c r="B28" s="23" t="s">
        <v>722</v>
      </c>
      <c r="C28" s="71" t="s">
        <v>721</v>
      </c>
      <c r="D28" s="33" t="s">
        <v>586</v>
      </c>
      <c r="E28" s="26">
        <v>18.1</v>
      </c>
      <c r="F28" s="41">
        <f t="shared" si="0"/>
        <v>18</v>
      </c>
      <c r="G28" s="42">
        <f t="shared" si="1"/>
      </c>
      <c r="H28" s="42" t="str">
        <f t="shared" si="5"/>
        <v>○</v>
      </c>
      <c r="I28" s="26">
        <v>5</v>
      </c>
      <c r="J28" s="43">
        <f t="shared" si="3"/>
        <v>90.5</v>
      </c>
      <c r="K28" s="29" t="s">
        <v>555</v>
      </c>
      <c r="L28" s="27" t="s">
        <v>546</v>
      </c>
      <c r="M28" s="27">
        <v>20</v>
      </c>
      <c r="N28" s="116">
        <v>28</v>
      </c>
      <c r="O28" s="28" t="s">
        <v>720</v>
      </c>
      <c r="P28" s="99" t="s">
        <v>897</v>
      </c>
      <c r="Q28" s="23"/>
    </row>
    <row r="29" spans="1:17" ht="19.5" customHeight="1">
      <c r="A29" s="1">
        <v>27</v>
      </c>
      <c r="B29" s="23" t="s">
        <v>719</v>
      </c>
      <c r="C29" s="72" t="s">
        <v>718</v>
      </c>
      <c r="D29" s="33" t="s">
        <v>566</v>
      </c>
      <c r="E29" s="26">
        <v>42</v>
      </c>
      <c r="F29" s="41">
        <f t="shared" si="0"/>
        <v>42</v>
      </c>
      <c r="G29" s="42">
        <f>IF(F29&lt;15,"○","")</f>
      </c>
      <c r="H29" s="42" t="str">
        <f t="shared" si="5"/>
        <v>○</v>
      </c>
      <c r="I29" s="26">
        <v>5</v>
      </c>
      <c r="J29" s="43">
        <f t="shared" si="3"/>
        <v>210</v>
      </c>
      <c r="K29" s="29" t="s">
        <v>555</v>
      </c>
      <c r="L29" s="27" t="s">
        <v>717</v>
      </c>
      <c r="M29" s="27">
        <v>14</v>
      </c>
      <c r="N29" s="116">
        <v>28</v>
      </c>
      <c r="O29" s="28" t="s">
        <v>716</v>
      </c>
      <c r="P29" s="99" t="s">
        <v>897</v>
      </c>
      <c r="Q29" s="23"/>
    </row>
    <row r="30" spans="1:17" ht="19.5" customHeight="1">
      <c r="A30" s="1">
        <v>28</v>
      </c>
      <c r="B30" s="27" t="s">
        <v>715</v>
      </c>
      <c r="C30" s="70" t="s">
        <v>714</v>
      </c>
      <c r="D30" s="33" t="s">
        <v>566</v>
      </c>
      <c r="E30" s="26">
        <v>9.4</v>
      </c>
      <c r="F30" s="41">
        <f>ROUND(E30,0)</f>
        <v>9</v>
      </c>
      <c r="G30" s="42" t="str">
        <f>IF(F30&lt;15,"○","")</f>
        <v>○</v>
      </c>
      <c r="H30" s="42">
        <f t="shared" si="5"/>
      </c>
      <c r="I30" s="26">
        <v>4.5</v>
      </c>
      <c r="J30" s="43">
        <f t="shared" si="3"/>
        <v>42.300000000000004</v>
      </c>
      <c r="K30" s="29" t="s">
        <v>555</v>
      </c>
      <c r="L30" s="27" t="s">
        <v>603</v>
      </c>
      <c r="M30" s="27">
        <v>14</v>
      </c>
      <c r="N30" s="27">
        <v>27</v>
      </c>
      <c r="O30" s="28" t="s">
        <v>713</v>
      </c>
      <c r="P30" s="99" t="s">
        <v>908</v>
      </c>
      <c r="Q30" s="27"/>
    </row>
    <row r="31" spans="1:17" s="2" customFormat="1" ht="19.5" customHeight="1">
      <c r="A31" s="1">
        <v>29</v>
      </c>
      <c r="B31" s="27" t="s">
        <v>712</v>
      </c>
      <c r="C31" s="71" t="s">
        <v>711</v>
      </c>
      <c r="D31" s="33" t="s">
        <v>566</v>
      </c>
      <c r="E31" s="26">
        <v>61.8</v>
      </c>
      <c r="F31" s="41">
        <f>ROUND(E31,0)</f>
        <v>62</v>
      </c>
      <c r="G31" s="42">
        <f>IF(F31&lt;15,"○","")</f>
      </c>
      <c r="H31" s="42" t="str">
        <f t="shared" si="5"/>
        <v>○</v>
      </c>
      <c r="I31" s="26">
        <v>4.6</v>
      </c>
      <c r="J31" s="43">
        <f t="shared" si="3"/>
        <v>284.28</v>
      </c>
      <c r="K31" s="29" t="s">
        <v>525</v>
      </c>
      <c r="L31" s="27" t="s">
        <v>578</v>
      </c>
      <c r="M31" s="27">
        <v>14</v>
      </c>
      <c r="N31" s="116">
        <v>28</v>
      </c>
      <c r="O31" s="28" t="s">
        <v>710</v>
      </c>
      <c r="P31" s="99" t="s">
        <v>919</v>
      </c>
      <c r="Q31" s="27"/>
    </row>
    <row r="32" spans="1:17" s="2" customFormat="1" ht="19.5" customHeight="1">
      <c r="A32" s="1">
        <v>30</v>
      </c>
      <c r="B32" s="27" t="s">
        <v>709</v>
      </c>
      <c r="C32" s="70" t="s">
        <v>708</v>
      </c>
      <c r="D32" s="33" t="s">
        <v>707</v>
      </c>
      <c r="E32" s="26">
        <v>10.4</v>
      </c>
      <c r="F32" s="41">
        <f>ROUND(E32,0)</f>
        <v>10</v>
      </c>
      <c r="G32" s="42" t="str">
        <f>IF(F32&lt;15,"○","")</f>
        <v>○</v>
      </c>
      <c r="H32" s="42">
        <f t="shared" si="5"/>
      </c>
      <c r="I32" s="26">
        <v>5</v>
      </c>
      <c r="J32" s="43">
        <f t="shared" si="3"/>
        <v>52</v>
      </c>
      <c r="K32" s="29" t="s">
        <v>555</v>
      </c>
      <c r="L32" s="27" t="s">
        <v>660</v>
      </c>
      <c r="M32" s="27">
        <v>14</v>
      </c>
      <c r="N32" s="27">
        <v>27</v>
      </c>
      <c r="O32" s="28" t="s">
        <v>706</v>
      </c>
      <c r="P32" s="99" t="s">
        <v>909</v>
      </c>
      <c r="Q32" s="27"/>
    </row>
    <row r="33" spans="1:17" s="2" customFormat="1" ht="19.5" customHeight="1">
      <c r="A33" s="1">
        <v>31</v>
      </c>
      <c r="B33" s="27" t="s">
        <v>705</v>
      </c>
      <c r="C33" s="70" t="s">
        <v>704</v>
      </c>
      <c r="D33" s="33" t="s">
        <v>586</v>
      </c>
      <c r="E33" s="26">
        <v>7.6</v>
      </c>
      <c r="F33" s="41">
        <f aca="true" t="shared" si="6" ref="F33:F69">ROUND(E33,0)</f>
        <v>8</v>
      </c>
      <c r="G33" s="42" t="str">
        <f aca="true" t="shared" si="7" ref="G33:G39">IF(F33&lt;15,"○","")</f>
        <v>○</v>
      </c>
      <c r="H33" s="42">
        <f aca="true" t="shared" si="8" ref="H33:H39">IF(F33&gt;=15,"○","")</f>
      </c>
      <c r="I33" s="26">
        <v>3.6</v>
      </c>
      <c r="J33" s="43">
        <f t="shared" si="3"/>
        <v>27.36</v>
      </c>
      <c r="K33" s="29" t="s">
        <v>703</v>
      </c>
      <c r="L33" s="27" t="s">
        <v>660</v>
      </c>
      <c r="M33" s="27">
        <v>14</v>
      </c>
      <c r="N33" s="27">
        <v>27</v>
      </c>
      <c r="O33" s="28" t="s">
        <v>702</v>
      </c>
      <c r="P33" s="99" t="s">
        <v>910</v>
      </c>
      <c r="Q33" s="27"/>
    </row>
    <row r="34" spans="1:17" s="2" customFormat="1" ht="19.5" customHeight="1">
      <c r="A34" s="1">
        <v>32</v>
      </c>
      <c r="B34" s="23" t="s">
        <v>701</v>
      </c>
      <c r="C34" s="71" t="s">
        <v>700</v>
      </c>
      <c r="D34" s="33" t="s">
        <v>586</v>
      </c>
      <c r="E34" s="26">
        <v>26.7</v>
      </c>
      <c r="F34" s="41">
        <f t="shared" si="6"/>
        <v>27</v>
      </c>
      <c r="G34" s="42">
        <f t="shared" si="7"/>
      </c>
      <c r="H34" s="42" t="str">
        <f t="shared" si="8"/>
        <v>○</v>
      </c>
      <c r="I34" s="26">
        <v>4.95</v>
      </c>
      <c r="J34" s="43">
        <f t="shared" si="3"/>
        <v>132.165</v>
      </c>
      <c r="K34" s="29" t="s">
        <v>555</v>
      </c>
      <c r="L34" s="27" t="s">
        <v>649</v>
      </c>
      <c r="M34" s="27">
        <v>14</v>
      </c>
      <c r="N34" s="116">
        <v>28</v>
      </c>
      <c r="O34" s="28" t="s">
        <v>699</v>
      </c>
      <c r="P34" s="99" t="s">
        <v>897</v>
      </c>
      <c r="Q34" s="27"/>
    </row>
    <row r="35" spans="1:17" s="2" customFormat="1" ht="19.5" customHeight="1">
      <c r="A35" s="1">
        <v>33</v>
      </c>
      <c r="B35" s="27" t="s">
        <v>698</v>
      </c>
      <c r="C35" s="70" t="s">
        <v>697</v>
      </c>
      <c r="D35" s="33" t="s">
        <v>586</v>
      </c>
      <c r="E35" s="26">
        <v>19</v>
      </c>
      <c r="F35" s="41">
        <f t="shared" si="6"/>
        <v>19</v>
      </c>
      <c r="G35" s="42">
        <f t="shared" si="7"/>
      </c>
      <c r="H35" s="42" t="str">
        <f t="shared" si="8"/>
        <v>○</v>
      </c>
      <c r="I35" s="26">
        <v>4.5</v>
      </c>
      <c r="J35" s="43">
        <f t="shared" si="3"/>
        <v>85.5</v>
      </c>
      <c r="K35" s="29" t="s">
        <v>555</v>
      </c>
      <c r="L35" s="27" t="s">
        <v>603</v>
      </c>
      <c r="M35" s="27">
        <v>14</v>
      </c>
      <c r="N35" s="27">
        <v>27</v>
      </c>
      <c r="O35" s="28" t="s">
        <v>696</v>
      </c>
      <c r="P35" s="99"/>
      <c r="Q35" s="27"/>
    </row>
    <row r="36" spans="1:17" s="2" customFormat="1" ht="19.5" customHeight="1">
      <c r="A36" s="1">
        <v>34</v>
      </c>
      <c r="B36" s="23" t="s">
        <v>695</v>
      </c>
      <c r="C36" s="71" t="s">
        <v>694</v>
      </c>
      <c r="D36" s="33" t="s">
        <v>586</v>
      </c>
      <c r="E36" s="26">
        <v>10.3</v>
      </c>
      <c r="F36" s="41">
        <f t="shared" si="6"/>
        <v>10</v>
      </c>
      <c r="G36" s="42" t="str">
        <f t="shared" si="7"/>
        <v>○</v>
      </c>
      <c r="H36" s="42">
        <f t="shared" si="8"/>
      </c>
      <c r="I36" s="26">
        <v>3.5</v>
      </c>
      <c r="J36" s="43">
        <f t="shared" si="3"/>
        <v>36.050000000000004</v>
      </c>
      <c r="K36" s="29" t="s">
        <v>563</v>
      </c>
      <c r="L36" s="27" t="s">
        <v>582</v>
      </c>
      <c r="M36" s="27">
        <v>14</v>
      </c>
      <c r="N36" s="116">
        <v>28</v>
      </c>
      <c r="O36" s="28" t="s">
        <v>693</v>
      </c>
      <c r="P36" s="99" t="s">
        <v>897</v>
      </c>
      <c r="Q36" s="27"/>
    </row>
    <row r="37" spans="1:17" s="2" customFormat="1" ht="19.5" customHeight="1">
      <c r="A37" s="1">
        <v>35</v>
      </c>
      <c r="B37" s="23" t="s">
        <v>692</v>
      </c>
      <c r="C37" s="118" t="s">
        <v>691</v>
      </c>
      <c r="D37" s="33" t="s">
        <v>586</v>
      </c>
      <c r="E37" s="26">
        <v>38.9</v>
      </c>
      <c r="F37" s="41">
        <f t="shared" si="6"/>
        <v>39</v>
      </c>
      <c r="G37" s="42">
        <f t="shared" si="7"/>
      </c>
      <c r="H37" s="42" t="str">
        <f t="shared" si="8"/>
        <v>○</v>
      </c>
      <c r="I37" s="26">
        <v>5</v>
      </c>
      <c r="J37" s="43">
        <f t="shared" si="3"/>
        <v>194.5</v>
      </c>
      <c r="K37" s="29" t="s">
        <v>690</v>
      </c>
      <c r="L37" s="27" t="s">
        <v>689</v>
      </c>
      <c r="M37" s="27">
        <v>25</v>
      </c>
      <c r="N37" s="115">
        <v>29</v>
      </c>
      <c r="O37" s="28" t="s">
        <v>688</v>
      </c>
      <c r="P37" s="99"/>
      <c r="Q37" s="27"/>
    </row>
    <row r="38" spans="1:17" s="2" customFormat="1" ht="19.5" customHeight="1">
      <c r="A38" s="1">
        <v>36</v>
      </c>
      <c r="B38" s="27" t="s">
        <v>687</v>
      </c>
      <c r="C38" s="70" t="s">
        <v>686</v>
      </c>
      <c r="D38" s="33" t="s">
        <v>586</v>
      </c>
      <c r="E38" s="26">
        <v>40</v>
      </c>
      <c r="F38" s="41">
        <f t="shared" si="6"/>
        <v>40</v>
      </c>
      <c r="G38" s="42">
        <f t="shared" si="7"/>
      </c>
      <c r="H38" s="42" t="str">
        <f t="shared" si="8"/>
        <v>○</v>
      </c>
      <c r="I38" s="26">
        <v>4</v>
      </c>
      <c r="J38" s="43">
        <f t="shared" si="3"/>
        <v>160</v>
      </c>
      <c r="K38" s="29" t="s">
        <v>563</v>
      </c>
      <c r="L38" s="27" t="s">
        <v>649</v>
      </c>
      <c r="M38" s="27">
        <v>14</v>
      </c>
      <c r="N38" s="27">
        <v>27</v>
      </c>
      <c r="O38" s="28" t="s">
        <v>685</v>
      </c>
      <c r="P38" s="99" t="s">
        <v>897</v>
      </c>
      <c r="Q38" s="27"/>
    </row>
    <row r="39" spans="1:17" s="2" customFormat="1" ht="19.5" customHeight="1">
      <c r="A39" s="1">
        <v>37</v>
      </c>
      <c r="B39" s="27" t="s">
        <v>684</v>
      </c>
      <c r="C39" s="70" t="s">
        <v>683</v>
      </c>
      <c r="D39" s="33" t="s">
        <v>586</v>
      </c>
      <c r="E39" s="26">
        <v>7.4</v>
      </c>
      <c r="F39" s="41">
        <f t="shared" si="6"/>
        <v>7</v>
      </c>
      <c r="G39" s="42" t="str">
        <f t="shared" si="7"/>
        <v>○</v>
      </c>
      <c r="H39" s="42">
        <f t="shared" si="8"/>
      </c>
      <c r="I39" s="26">
        <v>4</v>
      </c>
      <c r="J39" s="43">
        <f t="shared" si="3"/>
        <v>29.6</v>
      </c>
      <c r="K39" s="29" t="s">
        <v>530</v>
      </c>
      <c r="L39" s="27" t="s">
        <v>562</v>
      </c>
      <c r="M39" s="27">
        <v>14</v>
      </c>
      <c r="N39" s="27">
        <v>27</v>
      </c>
      <c r="O39" s="28" t="s">
        <v>682</v>
      </c>
      <c r="P39" s="99" t="s">
        <v>898</v>
      </c>
      <c r="Q39" s="27"/>
    </row>
    <row r="40" spans="1:17" s="2" customFormat="1" ht="19.5" customHeight="1">
      <c r="A40" s="1">
        <v>38</v>
      </c>
      <c r="B40" s="27" t="s">
        <v>681</v>
      </c>
      <c r="C40" s="71" t="s">
        <v>680</v>
      </c>
      <c r="D40" s="33" t="s">
        <v>586</v>
      </c>
      <c r="E40" s="26">
        <v>10.6</v>
      </c>
      <c r="F40" s="41">
        <f t="shared" si="6"/>
        <v>11</v>
      </c>
      <c r="G40" s="42" t="str">
        <f>IF(F40&lt;15,"○","")</f>
        <v>○</v>
      </c>
      <c r="H40" s="42">
        <f>IF(F40&gt;=15,"○","")</f>
      </c>
      <c r="I40" s="26">
        <v>3</v>
      </c>
      <c r="J40" s="43">
        <f t="shared" si="3"/>
        <v>31.799999999999997</v>
      </c>
      <c r="K40" s="29" t="s">
        <v>563</v>
      </c>
      <c r="L40" s="27" t="s">
        <v>679</v>
      </c>
      <c r="M40" s="27">
        <v>14</v>
      </c>
      <c r="N40" s="116">
        <v>28</v>
      </c>
      <c r="O40" s="28" t="s">
        <v>678</v>
      </c>
      <c r="P40" s="99" t="s">
        <v>898</v>
      </c>
      <c r="Q40" s="27"/>
    </row>
    <row r="41" spans="1:17" s="2" customFormat="1" ht="19.5" customHeight="1">
      <c r="A41" s="1">
        <v>39</v>
      </c>
      <c r="B41" s="27" t="s">
        <v>677</v>
      </c>
      <c r="C41" s="71" t="s">
        <v>676</v>
      </c>
      <c r="D41" s="33" t="s">
        <v>586</v>
      </c>
      <c r="E41" s="26">
        <v>8.6</v>
      </c>
      <c r="F41" s="41">
        <f t="shared" si="6"/>
        <v>9</v>
      </c>
      <c r="G41" s="42" t="str">
        <f aca="true" t="shared" si="9" ref="G41:G63">IF(F41&lt;15,"○","")</f>
        <v>○</v>
      </c>
      <c r="H41" s="42">
        <f aca="true" t="shared" si="10" ref="H41:H63">IF(F41&gt;=15,"○","")</f>
      </c>
      <c r="I41" s="26">
        <v>3.2</v>
      </c>
      <c r="J41" s="43">
        <f t="shared" si="3"/>
        <v>27.52</v>
      </c>
      <c r="K41" s="29" t="s">
        <v>525</v>
      </c>
      <c r="L41" s="27" t="s">
        <v>578</v>
      </c>
      <c r="M41" s="27">
        <v>14</v>
      </c>
      <c r="N41" s="116">
        <v>28</v>
      </c>
      <c r="O41" s="28" t="s">
        <v>675</v>
      </c>
      <c r="P41" s="99" t="s">
        <v>898</v>
      </c>
      <c r="Q41" s="27"/>
    </row>
    <row r="42" spans="1:17" s="2" customFormat="1" ht="19.5" customHeight="1">
      <c r="A42" s="1">
        <v>40</v>
      </c>
      <c r="B42" s="27" t="s">
        <v>674</v>
      </c>
      <c r="C42" s="71" t="s">
        <v>673</v>
      </c>
      <c r="D42" s="33" t="s">
        <v>586</v>
      </c>
      <c r="E42" s="26">
        <v>9.3</v>
      </c>
      <c r="F42" s="41">
        <f t="shared" si="6"/>
        <v>9</v>
      </c>
      <c r="G42" s="42" t="str">
        <f t="shared" si="9"/>
        <v>○</v>
      </c>
      <c r="H42" s="42">
        <f t="shared" si="10"/>
      </c>
      <c r="I42" s="26">
        <v>4</v>
      </c>
      <c r="J42" s="43">
        <f t="shared" si="3"/>
        <v>37.2</v>
      </c>
      <c r="K42" s="29" t="s">
        <v>525</v>
      </c>
      <c r="L42" s="27" t="s">
        <v>599</v>
      </c>
      <c r="M42" s="27">
        <v>14</v>
      </c>
      <c r="N42" s="116">
        <v>28</v>
      </c>
      <c r="O42" s="28" t="s">
        <v>672</v>
      </c>
      <c r="P42" s="99" t="s">
        <v>916</v>
      </c>
      <c r="Q42" s="27"/>
    </row>
    <row r="43" spans="1:17" s="2" customFormat="1" ht="19.5" customHeight="1">
      <c r="A43" s="1">
        <v>41</v>
      </c>
      <c r="B43" s="27" t="s">
        <v>671</v>
      </c>
      <c r="C43" s="70" t="s">
        <v>670</v>
      </c>
      <c r="D43" s="33" t="s">
        <v>586</v>
      </c>
      <c r="E43" s="26">
        <v>4.8</v>
      </c>
      <c r="F43" s="41">
        <f t="shared" si="6"/>
        <v>5</v>
      </c>
      <c r="G43" s="42" t="str">
        <f t="shared" si="9"/>
        <v>○</v>
      </c>
      <c r="H43" s="42">
        <f t="shared" si="10"/>
      </c>
      <c r="I43" s="26">
        <v>4</v>
      </c>
      <c r="J43" s="43">
        <f t="shared" si="3"/>
        <v>19.2</v>
      </c>
      <c r="K43" s="29" t="s">
        <v>574</v>
      </c>
      <c r="L43" s="27" t="s">
        <v>669</v>
      </c>
      <c r="M43" s="27">
        <v>14</v>
      </c>
      <c r="N43" s="27">
        <v>27</v>
      </c>
      <c r="O43" s="28" t="s">
        <v>668</v>
      </c>
      <c r="P43" s="99" t="s">
        <v>898</v>
      </c>
      <c r="Q43" s="27" t="s">
        <v>667</v>
      </c>
    </row>
    <row r="44" spans="1:17" s="2" customFormat="1" ht="19.5" customHeight="1">
      <c r="A44" s="1">
        <v>42</v>
      </c>
      <c r="B44" s="27" t="s">
        <v>666</v>
      </c>
      <c r="C44" s="70" t="s">
        <v>665</v>
      </c>
      <c r="D44" s="33" t="s">
        <v>586</v>
      </c>
      <c r="E44" s="26">
        <v>7</v>
      </c>
      <c r="F44" s="41">
        <f t="shared" si="6"/>
        <v>7</v>
      </c>
      <c r="G44" s="42" t="str">
        <f t="shared" si="9"/>
        <v>○</v>
      </c>
      <c r="H44" s="42">
        <f t="shared" si="10"/>
      </c>
      <c r="I44" s="26">
        <v>2.3</v>
      </c>
      <c r="J44" s="43">
        <f t="shared" si="3"/>
        <v>16.099999999999998</v>
      </c>
      <c r="K44" s="29" t="s">
        <v>563</v>
      </c>
      <c r="L44" s="27" t="s">
        <v>664</v>
      </c>
      <c r="M44" s="27">
        <v>14</v>
      </c>
      <c r="N44" s="27">
        <v>27</v>
      </c>
      <c r="O44" s="28" t="s">
        <v>663</v>
      </c>
      <c r="P44" s="99" t="s">
        <v>897</v>
      </c>
      <c r="Q44" s="27"/>
    </row>
    <row r="45" spans="1:17" s="2" customFormat="1" ht="19.5" customHeight="1">
      <c r="A45" s="1">
        <v>43</v>
      </c>
      <c r="B45" s="27" t="s">
        <v>662</v>
      </c>
      <c r="C45" s="70" t="s">
        <v>661</v>
      </c>
      <c r="D45" s="33" t="s">
        <v>586</v>
      </c>
      <c r="E45" s="26">
        <v>30</v>
      </c>
      <c r="F45" s="41">
        <f t="shared" si="6"/>
        <v>30</v>
      </c>
      <c r="G45" s="42">
        <f t="shared" si="9"/>
      </c>
      <c r="H45" s="42" t="str">
        <f t="shared" si="10"/>
        <v>○</v>
      </c>
      <c r="I45" s="26">
        <v>6</v>
      </c>
      <c r="J45" s="43">
        <f t="shared" si="3"/>
        <v>180</v>
      </c>
      <c r="K45" s="29" t="s">
        <v>555</v>
      </c>
      <c r="L45" s="27" t="s">
        <v>660</v>
      </c>
      <c r="M45" s="27">
        <v>14</v>
      </c>
      <c r="N45" s="27">
        <v>27</v>
      </c>
      <c r="O45" s="28" t="s">
        <v>659</v>
      </c>
      <c r="P45" s="99" t="s">
        <v>911</v>
      </c>
      <c r="Q45" s="27"/>
    </row>
    <row r="46" spans="1:17" s="2" customFormat="1" ht="19.5" customHeight="1">
      <c r="A46" s="1">
        <v>44</v>
      </c>
      <c r="B46" s="27" t="s">
        <v>658</v>
      </c>
      <c r="C46" s="70" t="s">
        <v>657</v>
      </c>
      <c r="D46" s="33" t="s">
        <v>586</v>
      </c>
      <c r="E46" s="26">
        <v>10.5</v>
      </c>
      <c r="F46" s="41">
        <f t="shared" si="6"/>
        <v>11</v>
      </c>
      <c r="G46" s="42" t="str">
        <f t="shared" si="9"/>
        <v>○</v>
      </c>
      <c r="H46" s="42">
        <f t="shared" si="10"/>
      </c>
      <c r="I46" s="26">
        <v>4.5</v>
      </c>
      <c r="J46" s="43">
        <f t="shared" si="3"/>
        <v>47.25</v>
      </c>
      <c r="K46" s="29" t="s">
        <v>555</v>
      </c>
      <c r="L46" s="27" t="s">
        <v>554</v>
      </c>
      <c r="M46" s="27">
        <v>14</v>
      </c>
      <c r="N46" s="27">
        <v>27</v>
      </c>
      <c r="O46" s="28" t="s">
        <v>656</v>
      </c>
      <c r="P46" s="99" t="s">
        <v>897</v>
      </c>
      <c r="Q46" s="27"/>
    </row>
    <row r="47" spans="1:17" s="2" customFormat="1" ht="19.5" customHeight="1">
      <c r="A47" s="1">
        <v>45</v>
      </c>
      <c r="B47" s="27" t="s">
        <v>655</v>
      </c>
      <c r="C47" s="70" t="s">
        <v>654</v>
      </c>
      <c r="D47" s="33" t="s">
        <v>586</v>
      </c>
      <c r="E47" s="26">
        <v>7.5</v>
      </c>
      <c r="F47" s="41">
        <f t="shared" si="6"/>
        <v>8</v>
      </c>
      <c r="G47" s="42" t="str">
        <f t="shared" si="9"/>
        <v>○</v>
      </c>
      <c r="H47" s="42">
        <f t="shared" si="10"/>
      </c>
      <c r="I47" s="26">
        <v>4.5</v>
      </c>
      <c r="J47" s="43">
        <f t="shared" si="3"/>
        <v>33.75</v>
      </c>
      <c r="K47" s="29" t="s">
        <v>555</v>
      </c>
      <c r="L47" s="27" t="s">
        <v>653</v>
      </c>
      <c r="M47" s="27">
        <v>14</v>
      </c>
      <c r="N47" s="27">
        <v>27</v>
      </c>
      <c r="O47" s="28" t="s">
        <v>652</v>
      </c>
      <c r="P47" s="99" t="s">
        <v>898</v>
      </c>
      <c r="Q47" s="27"/>
    </row>
    <row r="48" spans="1:17" s="2" customFormat="1" ht="19.5" customHeight="1">
      <c r="A48" s="1">
        <v>46</v>
      </c>
      <c r="B48" s="27" t="s">
        <v>651</v>
      </c>
      <c r="C48" s="71" t="s">
        <v>650</v>
      </c>
      <c r="D48" s="33" t="s">
        <v>586</v>
      </c>
      <c r="E48" s="26">
        <v>9</v>
      </c>
      <c r="F48" s="41">
        <f t="shared" si="6"/>
        <v>9</v>
      </c>
      <c r="G48" s="42" t="str">
        <f t="shared" si="9"/>
        <v>○</v>
      </c>
      <c r="H48" s="42">
        <f t="shared" si="10"/>
      </c>
      <c r="I48" s="26">
        <v>5</v>
      </c>
      <c r="J48" s="43">
        <f t="shared" si="3"/>
        <v>45</v>
      </c>
      <c r="K48" s="29" t="s">
        <v>555</v>
      </c>
      <c r="L48" s="27" t="s">
        <v>649</v>
      </c>
      <c r="M48" s="27">
        <v>14</v>
      </c>
      <c r="N48" s="116">
        <v>28</v>
      </c>
      <c r="O48" s="28" t="s">
        <v>648</v>
      </c>
      <c r="P48" s="99" t="s">
        <v>897</v>
      </c>
      <c r="Q48" s="27"/>
    </row>
    <row r="49" spans="1:17" s="2" customFormat="1" ht="19.5" customHeight="1">
      <c r="A49" s="1">
        <v>47</v>
      </c>
      <c r="B49" s="27" t="s">
        <v>647</v>
      </c>
      <c r="C49" s="71" t="s">
        <v>646</v>
      </c>
      <c r="D49" s="33" t="s">
        <v>586</v>
      </c>
      <c r="E49" s="26">
        <v>7.4</v>
      </c>
      <c r="F49" s="41">
        <f t="shared" si="6"/>
        <v>7</v>
      </c>
      <c r="G49" s="42" t="str">
        <f t="shared" si="9"/>
        <v>○</v>
      </c>
      <c r="H49" s="42">
        <f t="shared" si="10"/>
      </c>
      <c r="I49" s="26">
        <v>5</v>
      </c>
      <c r="J49" s="43">
        <f t="shared" si="3"/>
        <v>37</v>
      </c>
      <c r="K49" s="29" t="s">
        <v>638</v>
      </c>
      <c r="L49" s="27" t="s">
        <v>565</v>
      </c>
      <c r="M49" s="27">
        <v>14</v>
      </c>
      <c r="N49" s="116">
        <v>28</v>
      </c>
      <c r="O49" s="28" t="s">
        <v>645</v>
      </c>
      <c r="P49" s="99" t="s">
        <v>897</v>
      </c>
      <c r="Q49" s="27"/>
    </row>
    <row r="50" spans="1:17" s="2" customFormat="1" ht="19.5" customHeight="1">
      <c r="A50" s="1">
        <v>48</v>
      </c>
      <c r="B50" s="27" t="s">
        <v>644</v>
      </c>
      <c r="C50" s="70" t="s">
        <v>643</v>
      </c>
      <c r="D50" s="33" t="s">
        <v>586</v>
      </c>
      <c r="E50" s="26">
        <v>18.1</v>
      </c>
      <c r="F50" s="41">
        <f t="shared" si="6"/>
        <v>18</v>
      </c>
      <c r="G50" s="42">
        <f t="shared" si="9"/>
      </c>
      <c r="H50" s="42" t="str">
        <f t="shared" si="10"/>
        <v>○</v>
      </c>
      <c r="I50" s="26">
        <v>2.5</v>
      </c>
      <c r="J50" s="43">
        <f t="shared" si="3"/>
        <v>45.25</v>
      </c>
      <c r="K50" s="29" t="s">
        <v>530</v>
      </c>
      <c r="L50" s="27" t="s">
        <v>642</v>
      </c>
      <c r="M50" s="27">
        <v>14</v>
      </c>
      <c r="N50" s="27">
        <v>27</v>
      </c>
      <c r="O50" s="28" t="s">
        <v>641</v>
      </c>
      <c r="P50" s="99" t="s">
        <v>912</v>
      </c>
      <c r="Q50" s="27"/>
    </row>
    <row r="51" spans="1:17" ht="19.5" customHeight="1">
      <c r="A51" s="1">
        <v>49</v>
      </c>
      <c r="B51" s="27" t="s">
        <v>640</v>
      </c>
      <c r="C51" s="71" t="s">
        <v>639</v>
      </c>
      <c r="D51" s="33" t="s">
        <v>586</v>
      </c>
      <c r="E51" s="26">
        <v>6.7</v>
      </c>
      <c r="F51" s="41">
        <f t="shared" si="6"/>
        <v>7</v>
      </c>
      <c r="G51" s="42" t="str">
        <f t="shared" si="9"/>
        <v>○</v>
      </c>
      <c r="H51" s="42">
        <f t="shared" si="10"/>
      </c>
      <c r="I51" s="26">
        <v>3</v>
      </c>
      <c r="J51" s="43">
        <f t="shared" si="3"/>
        <v>20.1</v>
      </c>
      <c r="K51" s="29" t="s">
        <v>638</v>
      </c>
      <c r="L51" s="27" t="s">
        <v>637</v>
      </c>
      <c r="M51" s="27">
        <v>14</v>
      </c>
      <c r="N51" s="116">
        <v>28</v>
      </c>
      <c r="O51" s="28" t="s">
        <v>636</v>
      </c>
      <c r="P51" s="99" t="s">
        <v>897</v>
      </c>
      <c r="Q51" s="27"/>
    </row>
    <row r="52" spans="1:17" ht="19.5" customHeight="1">
      <c r="A52" s="1">
        <v>50</v>
      </c>
      <c r="B52" s="27" t="s">
        <v>635</v>
      </c>
      <c r="C52" s="70" t="s">
        <v>634</v>
      </c>
      <c r="D52" s="33" t="s">
        <v>586</v>
      </c>
      <c r="E52" s="26">
        <v>9.35</v>
      </c>
      <c r="F52" s="41">
        <f t="shared" si="6"/>
        <v>9</v>
      </c>
      <c r="G52" s="42" t="str">
        <f t="shared" si="9"/>
        <v>○</v>
      </c>
      <c r="H52" s="42">
        <f t="shared" si="10"/>
      </c>
      <c r="I52" s="26">
        <v>3.5</v>
      </c>
      <c r="J52" s="43">
        <f t="shared" si="3"/>
        <v>32.725</v>
      </c>
      <c r="K52" s="29" t="s">
        <v>555</v>
      </c>
      <c r="L52" s="27" t="s">
        <v>554</v>
      </c>
      <c r="M52" s="27">
        <v>14</v>
      </c>
      <c r="N52" s="27">
        <v>27</v>
      </c>
      <c r="O52" s="28" t="s">
        <v>633</v>
      </c>
      <c r="P52" s="99" t="s">
        <v>913</v>
      </c>
      <c r="Q52" s="27"/>
    </row>
    <row r="53" spans="1:17" ht="19.5" customHeight="1">
      <c r="A53" s="1">
        <v>51</v>
      </c>
      <c r="B53" s="27" t="s">
        <v>632</v>
      </c>
      <c r="C53" s="71" t="s">
        <v>631</v>
      </c>
      <c r="D53" s="33" t="s">
        <v>586</v>
      </c>
      <c r="E53" s="26">
        <v>9.4</v>
      </c>
      <c r="F53" s="41">
        <f t="shared" si="6"/>
        <v>9</v>
      </c>
      <c r="G53" s="42" t="str">
        <f t="shared" si="9"/>
        <v>○</v>
      </c>
      <c r="H53" s="42">
        <f t="shared" si="10"/>
      </c>
      <c r="I53" s="26">
        <v>3</v>
      </c>
      <c r="J53" s="43">
        <f t="shared" si="3"/>
        <v>28.200000000000003</v>
      </c>
      <c r="K53" s="29" t="s">
        <v>525</v>
      </c>
      <c r="L53" s="27" t="s">
        <v>630</v>
      </c>
      <c r="M53" s="27">
        <v>14</v>
      </c>
      <c r="N53" s="116">
        <v>28</v>
      </c>
      <c r="O53" s="28" t="s">
        <v>629</v>
      </c>
      <c r="P53" s="99" t="s">
        <v>918</v>
      </c>
      <c r="Q53" s="27"/>
    </row>
    <row r="54" spans="1:17" ht="19.5" customHeight="1">
      <c r="A54" s="1">
        <v>52</v>
      </c>
      <c r="B54" s="27" t="s">
        <v>628</v>
      </c>
      <c r="C54" s="70" t="s">
        <v>627</v>
      </c>
      <c r="D54" s="33" t="s">
        <v>586</v>
      </c>
      <c r="E54" s="26">
        <v>41</v>
      </c>
      <c r="F54" s="41">
        <f t="shared" si="6"/>
        <v>41</v>
      </c>
      <c r="G54" s="42">
        <f t="shared" si="9"/>
      </c>
      <c r="H54" s="42" t="str">
        <f t="shared" si="10"/>
        <v>○</v>
      </c>
      <c r="I54" s="26">
        <v>6</v>
      </c>
      <c r="J54" s="43">
        <f t="shared" si="3"/>
        <v>246</v>
      </c>
      <c r="K54" s="29" t="s">
        <v>555</v>
      </c>
      <c r="L54" s="27" t="s">
        <v>626</v>
      </c>
      <c r="M54" s="27">
        <v>20</v>
      </c>
      <c r="N54" s="27">
        <v>27</v>
      </c>
      <c r="O54" s="28" t="s">
        <v>624</v>
      </c>
      <c r="P54" s="99" t="s">
        <v>897</v>
      </c>
      <c r="Q54" s="27"/>
    </row>
    <row r="55" spans="1:17" ht="19.5" customHeight="1">
      <c r="A55" s="1">
        <v>53</v>
      </c>
      <c r="B55" s="27" t="s">
        <v>620</v>
      </c>
      <c r="C55" s="70" t="s">
        <v>619</v>
      </c>
      <c r="D55" s="33" t="s">
        <v>586</v>
      </c>
      <c r="E55" s="26">
        <v>28.5</v>
      </c>
      <c r="F55" s="41">
        <f t="shared" si="6"/>
        <v>29</v>
      </c>
      <c r="G55" s="42">
        <f t="shared" si="9"/>
      </c>
      <c r="H55" s="42" t="str">
        <f t="shared" si="10"/>
        <v>○</v>
      </c>
      <c r="I55" s="26">
        <v>4</v>
      </c>
      <c r="J55" s="43">
        <f t="shared" si="3"/>
        <v>114</v>
      </c>
      <c r="K55" s="29" t="s">
        <v>563</v>
      </c>
      <c r="L55" s="27" t="s">
        <v>614</v>
      </c>
      <c r="M55" s="27">
        <v>14</v>
      </c>
      <c r="N55" s="27">
        <v>27</v>
      </c>
      <c r="O55" s="28" t="s">
        <v>618</v>
      </c>
      <c r="P55" s="99" t="s">
        <v>912</v>
      </c>
      <c r="Q55" s="27" t="s">
        <v>617</v>
      </c>
    </row>
    <row r="56" spans="1:17" ht="19.5" customHeight="1">
      <c r="A56" s="1">
        <v>54</v>
      </c>
      <c r="B56" s="27" t="s">
        <v>616</v>
      </c>
      <c r="C56" s="70" t="s">
        <v>615</v>
      </c>
      <c r="D56" s="33" t="s">
        <v>586</v>
      </c>
      <c r="E56" s="26">
        <v>5.3</v>
      </c>
      <c r="F56" s="41">
        <f t="shared" si="6"/>
        <v>5</v>
      </c>
      <c r="G56" s="42" t="str">
        <f t="shared" si="9"/>
        <v>○</v>
      </c>
      <c r="H56" s="42">
        <f t="shared" si="10"/>
      </c>
      <c r="I56" s="26">
        <v>4</v>
      </c>
      <c r="J56" s="43">
        <f t="shared" si="3"/>
        <v>21.2</v>
      </c>
      <c r="K56" s="29" t="s">
        <v>530</v>
      </c>
      <c r="L56" s="27" t="s">
        <v>614</v>
      </c>
      <c r="M56" s="27">
        <v>14</v>
      </c>
      <c r="N56" s="27">
        <v>27</v>
      </c>
      <c r="O56" s="28" t="s">
        <v>613</v>
      </c>
      <c r="P56" s="99" t="s">
        <v>910</v>
      </c>
      <c r="Q56" s="27"/>
    </row>
    <row r="57" spans="1:17" ht="19.5" customHeight="1">
      <c r="A57" s="1">
        <v>55</v>
      </c>
      <c r="B57" s="27" t="s">
        <v>623</v>
      </c>
      <c r="C57" s="118" t="s">
        <v>622</v>
      </c>
      <c r="D57" s="33" t="s">
        <v>586</v>
      </c>
      <c r="E57" s="26">
        <v>16</v>
      </c>
      <c r="F57" s="41">
        <f t="shared" si="6"/>
        <v>16</v>
      </c>
      <c r="G57" s="42">
        <f t="shared" si="9"/>
      </c>
      <c r="H57" s="42" t="str">
        <f t="shared" si="10"/>
        <v>○</v>
      </c>
      <c r="I57" s="26">
        <v>4</v>
      </c>
      <c r="J57" s="43">
        <f t="shared" si="3"/>
        <v>64</v>
      </c>
      <c r="K57" s="29" t="s">
        <v>525</v>
      </c>
      <c r="L57" s="27" t="s">
        <v>518</v>
      </c>
      <c r="M57" s="27">
        <v>14</v>
      </c>
      <c r="N57" s="115">
        <v>29</v>
      </c>
      <c r="O57" s="28" t="s">
        <v>621</v>
      </c>
      <c r="P57" s="99"/>
      <c r="Q57" s="27"/>
    </row>
    <row r="58" spans="1:17" ht="19.5" customHeight="1">
      <c r="A58" s="1">
        <v>56</v>
      </c>
      <c r="B58" s="27" t="s">
        <v>612</v>
      </c>
      <c r="C58" s="70" t="s">
        <v>611</v>
      </c>
      <c r="D58" s="33" t="s">
        <v>586</v>
      </c>
      <c r="E58" s="26">
        <v>0</v>
      </c>
      <c r="F58" s="41">
        <f t="shared" si="6"/>
        <v>0</v>
      </c>
      <c r="G58" s="42"/>
      <c r="H58" s="42" t="s">
        <v>903</v>
      </c>
      <c r="I58" s="26">
        <v>3.6</v>
      </c>
      <c r="J58" s="43">
        <v>86.77</v>
      </c>
      <c r="K58" s="29" t="s">
        <v>525</v>
      </c>
      <c r="L58" s="27" t="s">
        <v>610</v>
      </c>
      <c r="M58" s="27">
        <v>14</v>
      </c>
      <c r="N58" s="27">
        <v>26</v>
      </c>
      <c r="O58" s="28" t="s">
        <v>609</v>
      </c>
      <c r="P58" s="99"/>
      <c r="Q58" s="27" t="s">
        <v>824</v>
      </c>
    </row>
    <row r="59" spans="1:17" ht="19.5" customHeight="1">
      <c r="A59" s="1">
        <v>57</v>
      </c>
      <c r="B59" s="27" t="s">
        <v>608</v>
      </c>
      <c r="C59" s="71" t="s">
        <v>607</v>
      </c>
      <c r="D59" s="33" t="s">
        <v>586</v>
      </c>
      <c r="E59" s="26">
        <v>8.5</v>
      </c>
      <c r="F59" s="41">
        <f t="shared" si="6"/>
        <v>9</v>
      </c>
      <c r="G59" s="42" t="str">
        <f t="shared" si="9"/>
        <v>○</v>
      </c>
      <c r="H59" s="42">
        <f t="shared" si="10"/>
      </c>
      <c r="I59" s="26">
        <v>4</v>
      </c>
      <c r="J59" s="43">
        <f t="shared" si="3"/>
        <v>34</v>
      </c>
      <c r="K59" s="29" t="s">
        <v>530</v>
      </c>
      <c r="L59" s="27" t="s">
        <v>599</v>
      </c>
      <c r="M59" s="27">
        <v>14</v>
      </c>
      <c r="N59" s="116">
        <v>28</v>
      </c>
      <c r="O59" s="28" t="s">
        <v>606</v>
      </c>
      <c r="P59" s="99" t="s">
        <v>916</v>
      </c>
      <c r="Q59" s="27"/>
    </row>
    <row r="60" spans="1:17" ht="19.5" customHeight="1">
      <c r="A60" s="1">
        <v>58</v>
      </c>
      <c r="B60" s="27" t="s">
        <v>605</v>
      </c>
      <c r="C60" s="118" t="s">
        <v>604</v>
      </c>
      <c r="D60" s="33" t="s">
        <v>586</v>
      </c>
      <c r="E60" s="26">
        <v>10.5</v>
      </c>
      <c r="F60" s="41">
        <f t="shared" si="6"/>
        <v>11</v>
      </c>
      <c r="G60" s="42" t="str">
        <f t="shared" si="9"/>
        <v>○</v>
      </c>
      <c r="H60" s="42">
        <f t="shared" si="10"/>
      </c>
      <c r="I60" s="26">
        <v>4.5</v>
      </c>
      <c r="J60" s="43">
        <f t="shared" si="3"/>
        <v>47.25</v>
      </c>
      <c r="K60" s="29" t="s">
        <v>555</v>
      </c>
      <c r="L60" s="27" t="s">
        <v>603</v>
      </c>
      <c r="M60" s="27">
        <v>14</v>
      </c>
      <c r="N60" s="27">
        <v>27</v>
      </c>
      <c r="O60" s="28" t="s">
        <v>602</v>
      </c>
      <c r="P60" s="99" t="s">
        <v>909</v>
      </c>
      <c r="Q60" s="27"/>
    </row>
    <row r="61" spans="1:17" ht="19.5" customHeight="1">
      <c r="A61" s="1">
        <v>59</v>
      </c>
      <c r="B61" s="27" t="s">
        <v>601</v>
      </c>
      <c r="C61" s="71" t="s">
        <v>600</v>
      </c>
      <c r="D61" s="33" t="s">
        <v>586</v>
      </c>
      <c r="E61" s="26">
        <v>12.6</v>
      </c>
      <c r="F61" s="41">
        <f t="shared" si="6"/>
        <v>13</v>
      </c>
      <c r="G61" s="42" t="str">
        <f t="shared" si="9"/>
        <v>○</v>
      </c>
      <c r="H61" s="42">
        <f t="shared" si="10"/>
      </c>
      <c r="I61" s="26">
        <v>3</v>
      </c>
      <c r="J61" s="43">
        <f t="shared" si="3"/>
        <v>37.8</v>
      </c>
      <c r="K61" s="29" t="s">
        <v>525</v>
      </c>
      <c r="L61" s="27" t="s">
        <v>599</v>
      </c>
      <c r="M61" s="27">
        <v>14</v>
      </c>
      <c r="N61" s="116">
        <v>28</v>
      </c>
      <c r="O61" s="28" t="s">
        <v>598</v>
      </c>
      <c r="P61" s="99" t="s">
        <v>897</v>
      </c>
      <c r="Q61" s="27"/>
    </row>
    <row r="62" spans="1:17" ht="19.5" customHeight="1">
      <c r="A62" s="1">
        <v>60</v>
      </c>
      <c r="B62" s="27" t="s">
        <v>597</v>
      </c>
      <c r="C62" s="71" t="s">
        <v>596</v>
      </c>
      <c r="D62" s="33" t="s">
        <v>586</v>
      </c>
      <c r="E62" s="26">
        <v>10.4</v>
      </c>
      <c r="F62" s="41">
        <f t="shared" si="6"/>
        <v>10</v>
      </c>
      <c r="G62" s="42" t="str">
        <f t="shared" si="9"/>
        <v>○</v>
      </c>
      <c r="H62" s="42">
        <f t="shared" si="10"/>
      </c>
      <c r="I62" s="26">
        <v>4</v>
      </c>
      <c r="J62" s="43">
        <f t="shared" si="3"/>
        <v>41.6</v>
      </c>
      <c r="K62" s="29" t="s">
        <v>530</v>
      </c>
      <c r="L62" s="27" t="s">
        <v>592</v>
      </c>
      <c r="M62" s="27">
        <v>14</v>
      </c>
      <c r="N62" s="116">
        <v>28</v>
      </c>
      <c r="O62" s="28" t="s">
        <v>595</v>
      </c>
      <c r="P62" s="99" t="s">
        <v>898</v>
      </c>
      <c r="Q62" s="27"/>
    </row>
    <row r="63" spans="1:17" ht="19.5" customHeight="1">
      <c r="A63" s="1">
        <v>61</v>
      </c>
      <c r="B63" s="27" t="s">
        <v>594</v>
      </c>
      <c r="C63" s="71" t="s">
        <v>593</v>
      </c>
      <c r="D63" s="33" t="s">
        <v>586</v>
      </c>
      <c r="E63" s="26">
        <v>16</v>
      </c>
      <c r="F63" s="41">
        <f t="shared" si="6"/>
        <v>16</v>
      </c>
      <c r="G63" s="42">
        <f t="shared" si="9"/>
      </c>
      <c r="H63" s="42" t="str">
        <f t="shared" si="10"/>
        <v>○</v>
      </c>
      <c r="I63" s="26">
        <v>4</v>
      </c>
      <c r="J63" s="43">
        <f t="shared" si="3"/>
        <v>64</v>
      </c>
      <c r="K63" s="29" t="s">
        <v>530</v>
      </c>
      <c r="L63" s="27" t="s">
        <v>592</v>
      </c>
      <c r="M63" s="27">
        <v>14</v>
      </c>
      <c r="N63" s="116">
        <v>28</v>
      </c>
      <c r="O63" s="28" t="s">
        <v>591</v>
      </c>
      <c r="P63" s="99" t="s">
        <v>897</v>
      </c>
      <c r="Q63" s="27"/>
    </row>
    <row r="64" spans="1:17" ht="19.5" customHeight="1">
      <c r="A64" s="1">
        <v>62</v>
      </c>
      <c r="B64" s="27" t="s">
        <v>590</v>
      </c>
      <c r="C64" s="71" t="s">
        <v>589</v>
      </c>
      <c r="D64" s="33" t="s">
        <v>586</v>
      </c>
      <c r="E64" s="26">
        <v>6.5</v>
      </c>
      <c r="F64" s="41">
        <f t="shared" si="6"/>
        <v>7</v>
      </c>
      <c r="G64" s="42" t="str">
        <f>IF(F64&lt;15,"○","")</f>
        <v>○</v>
      </c>
      <c r="H64" s="42">
        <f>IF(F64&gt;=15,"○","")</f>
      </c>
      <c r="I64" s="26">
        <v>4</v>
      </c>
      <c r="J64" s="43">
        <f t="shared" si="3"/>
        <v>26</v>
      </c>
      <c r="K64" s="29" t="s">
        <v>530</v>
      </c>
      <c r="L64" s="27" t="s">
        <v>578</v>
      </c>
      <c r="M64" s="27">
        <v>14</v>
      </c>
      <c r="N64" s="116">
        <v>28</v>
      </c>
      <c r="O64" s="28" t="s">
        <v>588</v>
      </c>
      <c r="P64" s="99" t="s">
        <v>898</v>
      </c>
      <c r="Q64" s="27"/>
    </row>
    <row r="65" spans="1:17" ht="19.5" customHeight="1">
      <c r="A65" s="1">
        <v>63</v>
      </c>
      <c r="B65" s="27" t="s">
        <v>585</v>
      </c>
      <c r="C65" s="71" t="s">
        <v>584</v>
      </c>
      <c r="D65" s="33" t="s">
        <v>566</v>
      </c>
      <c r="E65" s="26">
        <v>54</v>
      </c>
      <c r="F65" s="41">
        <f t="shared" si="6"/>
        <v>54</v>
      </c>
      <c r="G65" s="42">
        <f aca="true" t="shared" si="11" ref="G65:G79">IF(F65&lt;15,"○","")</f>
      </c>
      <c r="H65" s="42" t="str">
        <f aca="true" t="shared" si="12" ref="H65:H79">IF(F65&gt;=15,"○","")</f>
        <v>○</v>
      </c>
      <c r="I65" s="26">
        <v>4</v>
      </c>
      <c r="J65" s="43">
        <f t="shared" si="3"/>
        <v>216</v>
      </c>
      <c r="K65" s="29" t="s">
        <v>583</v>
      </c>
      <c r="L65" s="27" t="s">
        <v>582</v>
      </c>
      <c r="M65" s="27">
        <v>14</v>
      </c>
      <c r="N65" s="116">
        <v>28</v>
      </c>
      <c r="O65" s="28" t="s">
        <v>581</v>
      </c>
      <c r="P65" s="99" t="s">
        <v>897</v>
      </c>
      <c r="Q65" s="27"/>
    </row>
    <row r="66" spans="1:17" ht="19.5" customHeight="1">
      <c r="A66" s="1">
        <v>64</v>
      </c>
      <c r="B66" s="27" t="s">
        <v>580</v>
      </c>
      <c r="C66" s="71" t="s">
        <v>579</v>
      </c>
      <c r="D66" s="33" t="s">
        <v>566</v>
      </c>
      <c r="E66" s="26">
        <v>2.4</v>
      </c>
      <c r="F66" s="41">
        <f t="shared" si="6"/>
        <v>2</v>
      </c>
      <c r="G66" s="42" t="str">
        <f t="shared" si="11"/>
        <v>○</v>
      </c>
      <c r="H66" s="42">
        <f t="shared" si="12"/>
      </c>
      <c r="I66" s="26">
        <v>4.6</v>
      </c>
      <c r="J66" s="43">
        <f t="shared" si="3"/>
        <v>11.04</v>
      </c>
      <c r="K66" s="29" t="s">
        <v>534</v>
      </c>
      <c r="L66" s="27" t="s">
        <v>578</v>
      </c>
      <c r="M66" s="27">
        <v>14</v>
      </c>
      <c r="N66" s="116">
        <v>28</v>
      </c>
      <c r="O66" s="28" t="s">
        <v>577</v>
      </c>
      <c r="P66" s="99" t="s">
        <v>897</v>
      </c>
      <c r="Q66" s="27"/>
    </row>
    <row r="67" spans="1:17" ht="19.5" customHeight="1">
      <c r="A67" s="1">
        <v>65</v>
      </c>
      <c r="B67" s="27" t="s">
        <v>576</v>
      </c>
      <c r="C67" s="70" t="s">
        <v>575</v>
      </c>
      <c r="D67" s="33" t="s">
        <v>566</v>
      </c>
      <c r="E67" s="26">
        <v>18.55</v>
      </c>
      <c r="F67" s="41">
        <f t="shared" si="6"/>
        <v>19</v>
      </c>
      <c r="G67" s="42">
        <f t="shared" si="11"/>
      </c>
      <c r="H67" s="42" t="str">
        <f t="shared" si="12"/>
        <v>○</v>
      </c>
      <c r="I67" s="26">
        <v>3.5</v>
      </c>
      <c r="J67" s="43">
        <f aca="true" t="shared" si="13" ref="J67:J79">E67*I67</f>
        <v>64.925</v>
      </c>
      <c r="K67" s="29" t="s">
        <v>574</v>
      </c>
      <c r="L67" s="27" t="s">
        <v>573</v>
      </c>
      <c r="M67" s="27">
        <v>14</v>
      </c>
      <c r="N67" s="27">
        <v>27</v>
      </c>
      <c r="O67" s="28" t="s">
        <v>572</v>
      </c>
      <c r="P67" s="99" t="s">
        <v>898</v>
      </c>
      <c r="Q67" s="27"/>
    </row>
    <row r="68" spans="1:17" ht="19.5" customHeight="1">
      <c r="A68" s="1">
        <v>66</v>
      </c>
      <c r="B68" s="27" t="s">
        <v>571</v>
      </c>
      <c r="C68" s="118" t="s">
        <v>570</v>
      </c>
      <c r="D68" s="33" t="s">
        <v>566</v>
      </c>
      <c r="E68" s="26">
        <v>10.5</v>
      </c>
      <c r="F68" s="41">
        <f t="shared" si="6"/>
        <v>11</v>
      </c>
      <c r="G68" s="42" t="str">
        <f t="shared" si="11"/>
        <v>○</v>
      </c>
      <c r="H68" s="42">
        <f t="shared" si="12"/>
      </c>
      <c r="I68" s="26">
        <v>4.5</v>
      </c>
      <c r="J68" s="43">
        <f t="shared" si="13"/>
        <v>47.25</v>
      </c>
      <c r="K68" s="29" t="s">
        <v>525</v>
      </c>
      <c r="L68" s="27" t="s">
        <v>524</v>
      </c>
      <c r="M68" s="27">
        <v>14</v>
      </c>
      <c r="N68" s="115">
        <v>29</v>
      </c>
      <c r="O68" s="28" t="s">
        <v>569</v>
      </c>
      <c r="P68" s="99"/>
      <c r="Q68" s="27"/>
    </row>
    <row r="69" spans="1:17" ht="19.5" customHeight="1">
      <c r="A69" s="1">
        <v>67</v>
      </c>
      <c r="B69" s="27" t="s">
        <v>568</v>
      </c>
      <c r="C69" s="70" t="s">
        <v>567</v>
      </c>
      <c r="D69" s="33" t="s">
        <v>566</v>
      </c>
      <c r="E69" s="26">
        <v>8</v>
      </c>
      <c r="F69" s="41">
        <f t="shared" si="6"/>
        <v>8</v>
      </c>
      <c r="G69" s="42" t="str">
        <f t="shared" si="11"/>
        <v>○</v>
      </c>
      <c r="H69" s="42">
        <f t="shared" si="12"/>
      </c>
      <c r="I69" s="26">
        <v>3.6</v>
      </c>
      <c r="J69" s="43">
        <f t="shared" si="13"/>
        <v>28.8</v>
      </c>
      <c r="K69" s="29" t="s">
        <v>530</v>
      </c>
      <c r="L69" s="27" t="s">
        <v>565</v>
      </c>
      <c r="M69" s="27">
        <v>14</v>
      </c>
      <c r="N69" s="27">
        <v>27</v>
      </c>
      <c r="O69" s="28" t="s">
        <v>564</v>
      </c>
      <c r="P69" s="99" t="s">
        <v>898</v>
      </c>
      <c r="Q69" s="27"/>
    </row>
    <row r="70" spans="1:17" ht="19.5" customHeight="1">
      <c r="A70" s="1">
        <v>68</v>
      </c>
      <c r="B70" s="27" t="s">
        <v>561</v>
      </c>
      <c r="C70" s="70" t="s">
        <v>560</v>
      </c>
      <c r="D70" s="33" t="s">
        <v>520</v>
      </c>
      <c r="E70" s="26">
        <v>16</v>
      </c>
      <c r="F70" s="41">
        <f aca="true" t="shared" si="14" ref="F70:F79">ROUND(E70,0)</f>
        <v>16</v>
      </c>
      <c r="G70" s="42">
        <f t="shared" si="11"/>
      </c>
      <c r="H70" s="42" t="str">
        <f t="shared" si="12"/>
        <v>○</v>
      </c>
      <c r="I70" s="26">
        <v>8.8</v>
      </c>
      <c r="J70" s="43">
        <f t="shared" si="13"/>
        <v>140.8</v>
      </c>
      <c r="K70" s="29" t="s">
        <v>555</v>
      </c>
      <c r="L70" s="27" t="s">
        <v>559</v>
      </c>
      <c r="M70" s="27">
        <v>14</v>
      </c>
      <c r="N70" s="27">
        <v>27</v>
      </c>
      <c r="O70" s="28" t="s">
        <v>558</v>
      </c>
      <c r="P70" s="113" t="s">
        <v>897</v>
      </c>
      <c r="Q70" s="27"/>
    </row>
    <row r="71" spans="1:17" ht="19.5" customHeight="1">
      <c r="A71" s="1">
        <v>69</v>
      </c>
      <c r="B71" s="27" t="s">
        <v>557</v>
      </c>
      <c r="C71" s="70" t="s">
        <v>556</v>
      </c>
      <c r="D71" s="33" t="s">
        <v>520</v>
      </c>
      <c r="E71" s="26">
        <v>17.25</v>
      </c>
      <c r="F71" s="41">
        <f t="shared" si="14"/>
        <v>17</v>
      </c>
      <c r="G71" s="42">
        <f t="shared" si="11"/>
      </c>
      <c r="H71" s="42" t="str">
        <f t="shared" si="12"/>
        <v>○</v>
      </c>
      <c r="I71" s="26">
        <v>3.6</v>
      </c>
      <c r="J71" s="43">
        <f t="shared" si="13"/>
        <v>62.1</v>
      </c>
      <c r="K71" s="29" t="s">
        <v>555</v>
      </c>
      <c r="L71" s="27" t="s">
        <v>554</v>
      </c>
      <c r="M71" s="27">
        <v>14</v>
      </c>
      <c r="N71" s="27">
        <v>27</v>
      </c>
      <c r="O71" s="28" t="s">
        <v>553</v>
      </c>
      <c r="P71" s="113" t="s">
        <v>909</v>
      </c>
      <c r="Q71" s="27"/>
    </row>
    <row r="72" spans="1:17" ht="19.5" customHeight="1">
      <c r="A72" s="1">
        <v>70</v>
      </c>
      <c r="B72" s="27" t="s">
        <v>552</v>
      </c>
      <c r="C72" s="71" t="s">
        <v>551</v>
      </c>
      <c r="D72" s="33" t="s">
        <v>520</v>
      </c>
      <c r="E72" s="26">
        <v>11.5</v>
      </c>
      <c r="F72" s="41">
        <f t="shared" si="14"/>
        <v>12</v>
      </c>
      <c r="G72" s="42" t="str">
        <f t="shared" si="11"/>
        <v>○</v>
      </c>
      <c r="H72" s="42">
        <f t="shared" si="12"/>
      </c>
      <c r="I72" s="26">
        <v>2.8</v>
      </c>
      <c r="J72" s="43">
        <f t="shared" si="13"/>
        <v>32.199999999999996</v>
      </c>
      <c r="K72" s="29" t="s">
        <v>550</v>
      </c>
      <c r="L72" s="27" t="s">
        <v>518</v>
      </c>
      <c r="M72" s="27"/>
      <c r="N72" s="116">
        <v>28</v>
      </c>
      <c r="O72" s="28" t="s">
        <v>549</v>
      </c>
      <c r="P72" s="113" t="s">
        <v>916</v>
      </c>
      <c r="Q72" s="27"/>
    </row>
    <row r="73" spans="1:17" ht="19.5" customHeight="1">
      <c r="A73" s="1">
        <v>71</v>
      </c>
      <c r="B73" s="27" t="s">
        <v>548</v>
      </c>
      <c r="C73" s="118" t="s">
        <v>547</v>
      </c>
      <c r="D73" s="33" t="s">
        <v>520</v>
      </c>
      <c r="E73" s="26">
        <v>11</v>
      </c>
      <c r="F73" s="41">
        <f t="shared" si="14"/>
        <v>11</v>
      </c>
      <c r="G73" s="42" t="str">
        <f t="shared" si="11"/>
        <v>○</v>
      </c>
      <c r="H73" s="42">
        <f t="shared" si="12"/>
      </c>
      <c r="I73" s="26">
        <v>5</v>
      </c>
      <c r="J73" s="43">
        <f t="shared" si="13"/>
        <v>55</v>
      </c>
      <c r="K73" s="29" t="s">
        <v>525</v>
      </c>
      <c r="L73" s="27" t="s">
        <v>546</v>
      </c>
      <c r="M73" s="27">
        <v>14</v>
      </c>
      <c r="N73" s="115">
        <v>29</v>
      </c>
      <c r="O73" s="28" t="s">
        <v>545</v>
      </c>
      <c r="P73" s="112"/>
      <c r="Q73" s="27"/>
    </row>
    <row r="74" spans="1:17" ht="19.5" customHeight="1">
      <c r="A74" s="1">
        <v>72</v>
      </c>
      <c r="B74" s="27" t="s">
        <v>544</v>
      </c>
      <c r="C74" s="118" t="s">
        <v>543</v>
      </c>
      <c r="D74" s="33" t="s">
        <v>520</v>
      </c>
      <c r="E74" s="26">
        <v>15</v>
      </c>
      <c r="F74" s="41">
        <f t="shared" si="14"/>
        <v>15</v>
      </c>
      <c r="G74" s="42">
        <f t="shared" si="11"/>
      </c>
      <c r="H74" s="42" t="str">
        <f t="shared" si="12"/>
        <v>○</v>
      </c>
      <c r="I74" s="26">
        <v>5</v>
      </c>
      <c r="J74" s="43">
        <f t="shared" si="13"/>
        <v>75</v>
      </c>
      <c r="K74" s="29" t="s">
        <v>525</v>
      </c>
      <c r="L74" s="27" t="s">
        <v>518</v>
      </c>
      <c r="M74" s="27">
        <v>14</v>
      </c>
      <c r="N74" s="115">
        <v>29</v>
      </c>
      <c r="O74" s="28" t="s">
        <v>542</v>
      </c>
      <c r="P74" s="112"/>
      <c r="Q74" s="27"/>
    </row>
    <row r="75" spans="1:17" ht="19.5" customHeight="1">
      <c r="A75" s="1">
        <v>73</v>
      </c>
      <c r="B75" s="27" t="s">
        <v>541</v>
      </c>
      <c r="C75" s="118" t="s">
        <v>540</v>
      </c>
      <c r="D75" s="33" t="s">
        <v>520</v>
      </c>
      <c r="E75" s="26">
        <v>16.7</v>
      </c>
      <c r="F75" s="41">
        <f t="shared" si="14"/>
        <v>17</v>
      </c>
      <c r="G75" s="42">
        <f t="shared" si="11"/>
      </c>
      <c r="H75" s="42" t="str">
        <f t="shared" si="12"/>
        <v>○</v>
      </c>
      <c r="I75" s="26">
        <v>5.2</v>
      </c>
      <c r="J75" s="43">
        <f t="shared" si="13"/>
        <v>86.84</v>
      </c>
      <c r="K75" s="29" t="s">
        <v>525</v>
      </c>
      <c r="L75" s="27" t="s">
        <v>539</v>
      </c>
      <c r="M75" s="27">
        <v>25</v>
      </c>
      <c r="N75" s="115">
        <v>29</v>
      </c>
      <c r="O75" s="28" t="s">
        <v>538</v>
      </c>
      <c r="P75" s="112"/>
      <c r="Q75" s="27" t="s">
        <v>537</v>
      </c>
    </row>
    <row r="76" spans="1:17" ht="19.5" customHeight="1">
      <c r="A76" s="1">
        <v>74</v>
      </c>
      <c r="B76" s="27" t="s">
        <v>536</v>
      </c>
      <c r="C76" s="118" t="s">
        <v>535</v>
      </c>
      <c r="D76" s="33" t="s">
        <v>520</v>
      </c>
      <c r="E76" s="26">
        <v>2.9</v>
      </c>
      <c r="F76" s="41">
        <f t="shared" si="14"/>
        <v>3</v>
      </c>
      <c r="G76" s="42" t="str">
        <f t="shared" si="11"/>
        <v>○</v>
      </c>
      <c r="H76" s="42">
        <f t="shared" si="12"/>
      </c>
      <c r="I76" s="26">
        <v>9</v>
      </c>
      <c r="J76" s="43">
        <f t="shared" si="13"/>
        <v>26.099999999999998</v>
      </c>
      <c r="K76" s="29" t="s">
        <v>534</v>
      </c>
      <c r="L76" s="27" t="s">
        <v>518</v>
      </c>
      <c r="M76" s="27">
        <v>14</v>
      </c>
      <c r="N76" s="115">
        <v>29</v>
      </c>
      <c r="O76" s="28" t="s">
        <v>533</v>
      </c>
      <c r="P76" s="112"/>
      <c r="Q76" s="27"/>
    </row>
    <row r="77" spans="1:17" ht="19.5" customHeight="1">
      <c r="A77" s="1">
        <v>75</v>
      </c>
      <c r="B77" s="27" t="s">
        <v>532</v>
      </c>
      <c r="C77" s="118" t="s">
        <v>531</v>
      </c>
      <c r="D77" s="33" t="s">
        <v>520</v>
      </c>
      <c r="E77" s="26">
        <v>8</v>
      </c>
      <c r="F77" s="41">
        <f t="shared" si="14"/>
        <v>8</v>
      </c>
      <c r="G77" s="42" t="str">
        <f t="shared" si="11"/>
        <v>○</v>
      </c>
      <c r="H77" s="42">
        <f t="shared" si="12"/>
      </c>
      <c r="I77" s="26">
        <v>2.52</v>
      </c>
      <c r="J77" s="43">
        <f t="shared" si="13"/>
        <v>20.16</v>
      </c>
      <c r="K77" s="29" t="s">
        <v>530</v>
      </c>
      <c r="L77" s="27" t="s">
        <v>529</v>
      </c>
      <c r="M77" s="27">
        <v>14</v>
      </c>
      <c r="N77" s="115">
        <v>29</v>
      </c>
      <c r="O77" s="28" t="s">
        <v>528</v>
      </c>
      <c r="P77" s="112"/>
      <c r="Q77" s="27"/>
    </row>
    <row r="78" spans="1:17" ht="19.5" customHeight="1">
      <c r="A78" s="1">
        <v>76</v>
      </c>
      <c r="B78" s="27" t="s">
        <v>527</v>
      </c>
      <c r="C78" s="118" t="s">
        <v>526</v>
      </c>
      <c r="D78" s="33" t="s">
        <v>520</v>
      </c>
      <c r="E78" s="26">
        <v>14.2</v>
      </c>
      <c r="F78" s="41">
        <f t="shared" si="14"/>
        <v>14</v>
      </c>
      <c r="G78" s="42" t="str">
        <f t="shared" si="11"/>
        <v>○</v>
      </c>
      <c r="H78" s="42">
        <f t="shared" si="12"/>
      </c>
      <c r="I78" s="26">
        <v>3</v>
      </c>
      <c r="J78" s="43">
        <f t="shared" si="13"/>
        <v>42.599999999999994</v>
      </c>
      <c r="K78" s="29" t="s">
        <v>525</v>
      </c>
      <c r="L78" s="27" t="s">
        <v>524</v>
      </c>
      <c r="M78" s="27">
        <v>14</v>
      </c>
      <c r="N78" s="115">
        <v>29</v>
      </c>
      <c r="O78" s="28" t="s">
        <v>523</v>
      </c>
      <c r="P78" s="112"/>
      <c r="Q78" s="27"/>
    </row>
    <row r="79" spans="1:17" ht="19.5" customHeight="1">
      <c r="A79" s="1">
        <v>77</v>
      </c>
      <c r="B79" s="27" t="s">
        <v>522</v>
      </c>
      <c r="C79" s="71" t="s">
        <v>521</v>
      </c>
      <c r="D79" s="33" t="s">
        <v>520</v>
      </c>
      <c r="E79" s="26">
        <v>2.6</v>
      </c>
      <c r="F79" s="41">
        <f t="shared" si="14"/>
        <v>3</v>
      </c>
      <c r="G79" s="42" t="str">
        <f t="shared" si="11"/>
        <v>○</v>
      </c>
      <c r="H79" s="42">
        <f t="shared" si="12"/>
      </c>
      <c r="I79" s="26">
        <v>7</v>
      </c>
      <c r="J79" s="43">
        <f t="shared" si="13"/>
        <v>18.2</v>
      </c>
      <c r="K79" s="29" t="s">
        <v>519</v>
      </c>
      <c r="L79" s="27" t="s">
        <v>518</v>
      </c>
      <c r="M79" s="27">
        <v>14</v>
      </c>
      <c r="N79" s="116">
        <v>28</v>
      </c>
      <c r="O79" s="28" t="s">
        <v>516</v>
      </c>
      <c r="P79" s="113" t="s">
        <v>898</v>
      </c>
      <c r="Q79" s="27"/>
    </row>
    <row r="80" spans="5:10" ht="13.5">
      <c r="E80" s="34">
        <f>SUM(E3:E79)</f>
        <v>1258.65</v>
      </c>
      <c r="F80" s="34"/>
      <c r="G80" s="34">
        <f>COUNTIF(G3:G79,"○")</f>
        <v>40</v>
      </c>
      <c r="H80" s="34">
        <f>COUNTIF(H3:H79,"○")</f>
        <v>37</v>
      </c>
      <c r="I80" s="34"/>
      <c r="J80" s="34">
        <f>SUM(J3:J79)</f>
        <v>6675.0350000000035</v>
      </c>
    </row>
    <row r="81" spans="3:15" ht="13.5">
      <c r="C81" s="60" t="s">
        <v>878</v>
      </c>
      <c r="D81" s="60" t="s">
        <v>882</v>
      </c>
      <c r="E81" s="66">
        <f>SUM(E3+E4+E5+E6+E7+E24+E30+E32+E33+E38+E39+E43+E44+E45+E46+E47+E50+E52+E54+E55+E56+E60+E67+E69+E70+E71)</f>
        <v>418.8500000000001</v>
      </c>
      <c r="F81" s="57"/>
      <c r="G81" s="58">
        <v>14</v>
      </c>
      <c r="H81" s="58">
        <v>12</v>
      </c>
      <c r="I81" s="58">
        <v>1</v>
      </c>
      <c r="J81" s="56">
        <f>SUM(J5+J30+J32+J33+J43+J44+J45+J46+J47+J50+J52+J54+J55+J56+J57+J60+J67+J69+J70+J71+J3+J4+J6+J7+J24+J58+J38+J39)</f>
        <v>2102.8799999999997</v>
      </c>
      <c r="K81" s="155" t="s">
        <v>887</v>
      </c>
      <c r="L81" s="156"/>
      <c r="M81" s="156"/>
      <c r="N81" s="156"/>
      <c r="O81" s="156"/>
    </row>
    <row r="82" spans="3:10" ht="13.5">
      <c r="C82" s="59" t="s">
        <v>879</v>
      </c>
      <c r="D82" s="59" t="s">
        <v>885</v>
      </c>
      <c r="E82" s="66">
        <f>SUM(E28+E29+E31+E34+E36++E40+E41+E42+E48+E49+E51+E53+E59+E61+E62+E63+E64+E65+E66+E72+E79)</f>
        <v>344.4</v>
      </c>
      <c r="F82" s="57"/>
      <c r="G82" s="58">
        <v>15</v>
      </c>
      <c r="H82" s="58">
        <v>6</v>
      </c>
      <c r="I82" s="58">
        <v>2</v>
      </c>
      <c r="J82" s="56">
        <f>SUM(J28+J29+J31+J34+J36+J40+J41+J42+J48+J49+J51+J53+J61+J59+J62+J63+J64+J65+J66+J72+J79+J35)</f>
        <v>1546.1549999999997</v>
      </c>
    </row>
    <row r="83" spans="3:10" ht="13.5">
      <c r="C83" s="119" t="s">
        <v>880</v>
      </c>
      <c r="D83" s="119" t="s">
        <v>886</v>
      </c>
      <c r="E83" s="66">
        <f>SUM(E8+E9+E10+E11+E12+E13+E14+E15+E16+E17+E18+E19+E20+E21+E22+E23+E25+E26+E27+E37+E68+E73+E74+E75+E76+E77+E78)</f>
        <v>460.4</v>
      </c>
      <c r="F83" s="57"/>
      <c r="G83" s="58">
        <v>11</v>
      </c>
      <c r="H83" s="58">
        <v>16</v>
      </c>
      <c r="I83" s="56"/>
      <c r="J83" s="56">
        <f>SUM(J8+J9+J10+J11+J12+J13+J14+J15+J16+J18+J17+J19+J20+J21+J22+J23+J25+J26+J27+J37+J68+J73+J74+J75+J76+J77+J78)</f>
        <v>3026</v>
      </c>
    </row>
    <row r="84" spans="3:10" ht="13.5">
      <c r="C84" s="61" t="s">
        <v>884</v>
      </c>
      <c r="D84" s="62" t="s">
        <v>891</v>
      </c>
      <c r="E84" s="64">
        <f>SUM(E81:E83)</f>
        <v>1223.65</v>
      </c>
      <c r="F84" s="64"/>
      <c r="G84" s="65">
        <f>SUBTOTAL(9,G81:G83)</f>
        <v>40</v>
      </c>
      <c r="H84" s="65">
        <f>SUBTOTAL(9,H81:H83)</f>
        <v>34</v>
      </c>
      <c r="I84" s="65">
        <f>SUBTOTAL(9,I81:I83)</f>
        <v>3</v>
      </c>
      <c r="J84" s="63">
        <f>SUM(J81:J83)</f>
        <v>6675.035</v>
      </c>
    </row>
    <row r="85" spans="3:4" ht="19.5" customHeight="1">
      <c r="C85" s="45"/>
      <c r="D85" s="46"/>
    </row>
    <row r="86" spans="3:22" ht="19.5" customHeight="1">
      <c r="C86" s="45"/>
      <c r="D86" s="46"/>
      <c r="S86" s="1">
        <v>14</v>
      </c>
      <c r="T86" s="1">
        <v>15</v>
      </c>
      <c r="U86" s="1">
        <v>11</v>
      </c>
      <c r="V86" s="1">
        <f>SUBTOTAL(9,S86:U88)</f>
        <v>74</v>
      </c>
    </row>
    <row r="87" spans="3:21" ht="19.5" customHeight="1">
      <c r="C87" s="45"/>
      <c r="D87" s="46"/>
      <c r="S87" s="1">
        <v>12</v>
      </c>
      <c r="T87" s="1">
        <v>6</v>
      </c>
      <c r="U87" s="1">
        <v>16</v>
      </c>
    </row>
  </sheetData>
  <sheetProtection/>
  <mergeCells count="1">
    <mergeCell ref="K81:O81"/>
  </mergeCells>
  <printOptions horizontalCentered="1"/>
  <pageMargins left="0.3937007874015748" right="0.3937007874015748" top="1.1023622047244095" bottom="0.3937007874015748" header="0" footer="0"/>
  <pageSetup horizontalDpi="600" verticalDpi="600" orientation="landscape" paperSize="9" scale="79" r:id="rId2"/>
  <rowBreaks count="2" manualBreakCount="2">
    <brk id="29" max="16" man="1"/>
    <brk id="61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S207"/>
  <sheetViews>
    <sheetView tabSelected="1" view="pageBreakPreview" zoomScaleSheetLayoutView="100" zoomScalePageLayoutView="0" workbookViewId="0" topLeftCell="A1">
      <selection activeCell="C30" sqref="C30"/>
    </sheetView>
  </sheetViews>
  <sheetFormatPr defaultColWidth="9.00390625" defaultRowHeight="13.5"/>
  <cols>
    <col min="1" max="1" width="3.625" style="1" customWidth="1"/>
    <col min="2" max="2" width="8.75390625" style="6" customWidth="1"/>
    <col min="3" max="3" width="15.125" style="3" customWidth="1"/>
    <col min="4" max="4" width="11.50390625" style="98" customWidth="1"/>
    <col min="5" max="9" width="7.75390625" style="5" customWidth="1"/>
    <col min="10" max="10" width="8.75390625" style="5" customWidth="1"/>
    <col min="11" max="11" width="17.25390625" style="86" customWidth="1"/>
    <col min="12" max="13" width="8.75390625" style="4" customWidth="1"/>
    <col min="14" max="14" width="8.875" style="85" customWidth="1"/>
    <col min="15" max="15" width="10.375" style="86" customWidth="1"/>
    <col min="16" max="16" width="9.50390625" style="87" customWidth="1"/>
    <col min="17" max="16384" width="9.00390625" style="1" customWidth="1"/>
  </cols>
  <sheetData>
    <row r="1" spans="2:16" s="17" customFormat="1" ht="19.5" customHeight="1">
      <c r="B1" s="14" t="s">
        <v>74</v>
      </c>
      <c r="C1" s="15" t="s">
        <v>205</v>
      </c>
      <c r="D1" s="74" t="s">
        <v>204</v>
      </c>
      <c r="E1" s="16" t="s">
        <v>206</v>
      </c>
      <c r="F1" s="16" t="s">
        <v>818</v>
      </c>
      <c r="G1" s="16" t="s">
        <v>819</v>
      </c>
      <c r="H1" s="16" t="s">
        <v>820</v>
      </c>
      <c r="I1" s="16" t="s">
        <v>207</v>
      </c>
      <c r="J1" s="16" t="s">
        <v>225</v>
      </c>
      <c r="K1" s="74" t="s">
        <v>208</v>
      </c>
      <c r="L1" s="13" t="s">
        <v>150</v>
      </c>
      <c r="M1" s="13" t="s">
        <v>75</v>
      </c>
      <c r="N1" s="73" t="s">
        <v>76</v>
      </c>
      <c r="O1" s="74" t="s">
        <v>211</v>
      </c>
      <c r="P1" s="74" t="s">
        <v>203</v>
      </c>
    </row>
    <row r="2" spans="1:16" ht="19.5" customHeight="1">
      <c r="A2" s="1">
        <v>1</v>
      </c>
      <c r="B2" s="18" t="s">
        <v>515</v>
      </c>
      <c r="C2" s="20" t="s">
        <v>514</v>
      </c>
      <c r="D2" s="93" t="s">
        <v>283</v>
      </c>
      <c r="E2" s="19">
        <v>5.4</v>
      </c>
      <c r="F2" s="19">
        <f>ROUND(E2,0)</f>
        <v>5</v>
      </c>
      <c r="G2" s="36" t="str">
        <f>IF(F2&lt;15,"○","")</f>
        <v>○</v>
      </c>
      <c r="H2" s="36">
        <f aca="true" t="shared" si="0" ref="H2:H7">IF(F2&gt;=15,"○","")</f>
      </c>
      <c r="I2" s="19">
        <v>7</v>
      </c>
      <c r="J2" s="21">
        <f aca="true" t="shared" si="1" ref="J2:J9">E2*I2</f>
        <v>37.800000000000004</v>
      </c>
      <c r="K2" s="88" t="s">
        <v>288</v>
      </c>
      <c r="L2" s="27" t="s">
        <v>513</v>
      </c>
      <c r="M2" s="18">
        <v>20</v>
      </c>
      <c r="N2" s="75" t="s">
        <v>77</v>
      </c>
      <c r="O2" s="76" t="s">
        <v>512</v>
      </c>
      <c r="P2" s="75"/>
    </row>
    <row r="3" spans="1:19" ht="19.5" customHeight="1">
      <c r="A3" s="1">
        <v>2</v>
      </c>
      <c r="B3" s="18" t="s">
        <v>511</v>
      </c>
      <c r="C3" s="22" t="s">
        <v>510</v>
      </c>
      <c r="D3" s="94" t="s">
        <v>283</v>
      </c>
      <c r="E3" s="19">
        <v>7.7</v>
      </c>
      <c r="F3" s="19">
        <f>ROUND(E3,0)</f>
        <v>8</v>
      </c>
      <c r="G3" s="36" t="str">
        <f aca="true" t="shared" si="2" ref="G3:G66">IF(F3&lt;15,"○","")</f>
        <v>○</v>
      </c>
      <c r="H3" s="36">
        <f t="shared" si="0"/>
      </c>
      <c r="I3" s="19">
        <v>8.15</v>
      </c>
      <c r="J3" s="21">
        <f t="shared" si="1"/>
        <v>62.755</v>
      </c>
      <c r="K3" s="88" t="s">
        <v>420</v>
      </c>
      <c r="L3" s="27" t="s">
        <v>503</v>
      </c>
      <c r="M3" s="18">
        <v>14</v>
      </c>
      <c r="N3" s="77" t="s">
        <v>77</v>
      </c>
      <c r="O3" s="76" t="s">
        <v>509</v>
      </c>
      <c r="P3" s="75"/>
      <c r="R3" s="1" t="s">
        <v>803</v>
      </c>
      <c r="S3" s="35" t="s">
        <v>804</v>
      </c>
    </row>
    <row r="4" spans="1:16" ht="19.5" customHeight="1">
      <c r="A4" s="1">
        <v>3</v>
      </c>
      <c r="B4" s="18" t="s">
        <v>508</v>
      </c>
      <c r="C4" s="20" t="s">
        <v>507</v>
      </c>
      <c r="D4" s="94" t="s">
        <v>283</v>
      </c>
      <c r="E4" s="19">
        <v>4.4</v>
      </c>
      <c r="F4" s="19">
        <f aca="true" t="shared" si="3" ref="F4:F67">ROUND(E4,0)</f>
        <v>4</v>
      </c>
      <c r="G4" s="36" t="str">
        <f t="shared" si="2"/>
        <v>○</v>
      </c>
      <c r="H4" s="36">
        <f t="shared" si="0"/>
      </c>
      <c r="I4" s="19">
        <v>4.5</v>
      </c>
      <c r="J4" s="21">
        <f t="shared" si="1"/>
        <v>19.8</v>
      </c>
      <c r="K4" s="88" t="s">
        <v>288</v>
      </c>
      <c r="L4" s="27" t="s">
        <v>503</v>
      </c>
      <c r="M4" s="18">
        <v>14</v>
      </c>
      <c r="N4" s="75" t="s">
        <v>77</v>
      </c>
      <c r="O4" s="76" t="s">
        <v>506</v>
      </c>
      <c r="P4" s="75"/>
    </row>
    <row r="5" spans="1:16" ht="19.5" customHeight="1">
      <c r="A5" s="1">
        <v>4</v>
      </c>
      <c r="B5" s="18" t="s">
        <v>505</v>
      </c>
      <c r="C5" s="20" t="s">
        <v>504</v>
      </c>
      <c r="D5" s="94" t="s">
        <v>283</v>
      </c>
      <c r="E5" s="19">
        <v>5.4</v>
      </c>
      <c r="F5" s="19">
        <f t="shared" si="3"/>
        <v>5</v>
      </c>
      <c r="G5" s="36" t="str">
        <f t="shared" si="2"/>
        <v>○</v>
      </c>
      <c r="H5" s="36">
        <f t="shared" si="0"/>
      </c>
      <c r="I5" s="19">
        <v>4.3</v>
      </c>
      <c r="J5" s="21">
        <f t="shared" si="1"/>
        <v>23.22</v>
      </c>
      <c r="K5" s="88" t="s">
        <v>288</v>
      </c>
      <c r="L5" s="27" t="s">
        <v>503</v>
      </c>
      <c r="M5" s="18">
        <v>14</v>
      </c>
      <c r="N5" s="75" t="s">
        <v>77</v>
      </c>
      <c r="O5" s="76" t="s">
        <v>502</v>
      </c>
      <c r="P5" s="75"/>
    </row>
    <row r="6" spans="1:16" ht="19.5" customHeight="1">
      <c r="A6" s="1">
        <v>5</v>
      </c>
      <c r="B6" s="18" t="s">
        <v>501</v>
      </c>
      <c r="C6" s="20" t="s">
        <v>500</v>
      </c>
      <c r="D6" s="94" t="s">
        <v>283</v>
      </c>
      <c r="E6" s="19">
        <v>24</v>
      </c>
      <c r="F6" s="19">
        <f t="shared" si="3"/>
        <v>24</v>
      </c>
      <c r="G6" s="36">
        <f t="shared" si="2"/>
      </c>
      <c r="H6" s="36" t="str">
        <f t="shared" si="0"/>
        <v>○</v>
      </c>
      <c r="I6" s="19">
        <v>7</v>
      </c>
      <c r="J6" s="21">
        <f t="shared" si="1"/>
        <v>168</v>
      </c>
      <c r="K6" s="88" t="s">
        <v>398</v>
      </c>
      <c r="L6" s="27" t="s">
        <v>499</v>
      </c>
      <c r="M6" s="18">
        <v>14</v>
      </c>
      <c r="N6" s="75" t="s">
        <v>77</v>
      </c>
      <c r="O6" s="76" t="s">
        <v>498</v>
      </c>
      <c r="P6" s="75" t="s">
        <v>497</v>
      </c>
    </row>
    <row r="7" spans="1:16" ht="19.5" customHeight="1">
      <c r="A7" s="1">
        <v>6</v>
      </c>
      <c r="B7" s="18" t="s">
        <v>496</v>
      </c>
      <c r="C7" s="20" t="s">
        <v>495</v>
      </c>
      <c r="D7" s="93" t="s">
        <v>283</v>
      </c>
      <c r="E7" s="19">
        <v>23</v>
      </c>
      <c r="F7" s="19">
        <f t="shared" si="3"/>
        <v>23</v>
      </c>
      <c r="G7" s="36">
        <f t="shared" si="2"/>
      </c>
      <c r="H7" s="36" t="str">
        <f t="shared" si="0"/>
        <v>○</v>
      </c>
      <c r="I7" s="19">
        <v>5</v>
      </c>
      <c r="J7" s="21">
        <f t="shared" si="1"/>
        <v>115</v>
      </c>
      <c r="K7" s="88" t="s">
        <v>420</v>
      </c>
      <c r="L7" s="27" t="s">
        <v>465</v>
      </c>
      <c r="M7" s="18">
        <v>14</v>
      </c>
      <c r="N7" s="75" t="s">
        <v>77</v>
      </c>
      <c r="O7" s="76" t="s">
        <v>494</v>
      </c>
      <c r="P7" s="75"/>
    </row>
    <row r="8" spans="1:16" ht="19.5" customHeight="1">
      <c r="A8" s="1">
        <v>7</v>
      </c>
      <c r="B8" s="18" t="s">
        <v>805</v>
      </c>
      <c r="C8" s="20" t="s">
        <v>806</v>
      </c>
      <c r="D8" s="93" t="s">
        <v>283</v>
      </c>
      <c r="E8" s="19">
        <v>13.8</v>
      </c>
      <c r="F8" s="19">
        <f t="shared" si="3"/>
        <v>14</v>
      </c>
      <c r="G8" s="36" t="str">
        <f t="shared" si="2"/>
        <v>○</v>
      </c>
      <c r="H8" s="36">
        <f aca="true" t="shared" si="4" ref="H8:H25">IF(F8&gt;=15,"○","")</f>
      </c>
      <c r="I8" s="19">
        <v>9.25</v>
      </c>
      <c r="J8" s="21">
        <f t="shared" si="1"/>
        <v>127.65</v>
      </c>
      <c r="K8" s="88" t="s">
        <v>807</v>
      </c>
      <c r="L8" s="27" t="s">
        <v>808</v>
      </c>
      <c r="M8" s="18">
        <v>25</v>
      </c>
      <c r="N8" s="75" t="s">
        <v>77</v>
      </c>
      <c r="O8" s="76"/>
      <c r="P8" s="75"/>
    </row>
    <row r="9" spans="1:16" ht="19.5" customHeight="1">
      <c r="A9" s="1">
        <v>8</v>
      </c>
      <c r="B9" s="18" t="s">
        <v>493</v>
      </c>
      <c r="C9" s="20" t="s">
        <v>492</v>
      </c>
      <c r="D9" s="93" t="s">
        <v>283</v>
      </c>
      <c r="E9" s="19">
        <v>120</v>
      </c>
      <c r="F9" s="19">
        <f t="shared" si="3"/>
        <v>120</v>
      </c>
      <c r="G9" s="36">
        <f t="shared" si="2"/>
      </c>
      <c r="H9" s="36" t="str">
        <f t="shared" si="4"/>
        <v>○</v>
      </c>
      <c r="I9" s="19">
        <v>9.3</v>
      </c>
      <c r="J9" s="21">
        <f t="shared" si="1"/>
        <v>1116</v>
      </c>
      <c r="K9" s="88" t="s">
        <v>398</v>
      </c>
      <c r="L9" s="27" t="s">
        <v>491</v>
      </c>
      <c r="M9" s="18">
        <v>20</v>
      </c>
      <c r="N9" s="75" t="s">
        <v>77</v>
      </c>
      <c r="O9" s="76" t="s">
        <v>490</v>
      </c>
      <c r="P9" s="75" t="s">
        <v>489</v>
      </c>
    </row>
    <row r="10" spans="1:16" ht="19.5" customHeight="1">
      <c r="A10" s="1">
        <v>9</v>
      </c>
      <c r="B10" s="9" t="s">
        <v>78</v>
      </c>
      <c r="C10" s="8" t="s">
        <v>0</v>
      </c>
      <c r="D10" s="95" t="s">
        <v>139</v>
      </c>
      <c r="E10" s="10">
        <v>22.8</v>
      </c>
      <c r="F10" s="19">
        <f t="shared" si="3"/>
        <v>23</v>
      </c>
      <c r="G10" s="36">
        <f t="shared" si="2"/>
      </c>
      <c r="H10" s="36" t="str">
        <f t="shared" si="4"/>
        <v>○</v>
      </c>
      <c r="I10" s="10">
        <v>5</v>
      </c>
      <c r="J10" s="10">
        <v>114.54</v>
      </c>
      <c r="K10" s="89" t="s">
        <v>236</v>
      </c>
      <c r="L10" s="39" t="s">
        <v>209</v>
      </c>
      <c r="M10" s="11">
        <v>25</v>
      </c>
      <c r="N10" s="78" t="s">
        <v>77</v>
      </c>
      <c r="O10" s="78" t="s">
        <v>64</v>
      </c>
      <c r="P10" s="79"/>
    </row>
    <row r="11" spans="1:16" ht="19.5" customHeight="1">
      <c r="A11" s="1">
        <v>10</v>
      </c>
      <c r="B11" s="9" t="s">
        <v>79</v>
      </c>
      <c r="C11" s="8" t="s">
        <v>63</v>
      </c>
      <c r="D11" s="95" t="s">
        <v>139</v>
      </c>
      <c r="E11" s="10">
        <v>7</v>
      </c>
      <c r="F11" s="19">
        <f t="shared" si="3"/>
        <v>7</v>
      </c>
      <c r="G11" s="36" t="str">
        <f t="shared" si="2"/>
        <v>○</v>
      </c>
      <c r="H11" s="36">
        <f t="shared" si="4"/>
      </c>
      <c r="I11" s="10">
        <v>5</v>
      </c>
      <c r="J11" s="10">
        <f aca="true" t="shared" si="5" ref="J11:J53">E11*I11</f>
        <v>35</v>
      </c>
      <c r="K11" s="89" t="s">
        <v>264</v>
      </c>
      <c r="L11" s="39" t="s">
        <v>209</v>
      </c>
      <c r="M11" s="11">
        <v>25</v>
      </c>
      <c r="N11" s="78" t="s">
        <v>77</v>
      </c>
      <c r="O11" s="78" t="s">
        <v>65</v>
      </c>
      <c r="P11" s="79"/>
    </row>
    <row r="12" spans="1:16" ht="19.5" customHeight="1">
      <c r="A12" s="1">
        <v>11</v>
      </c>
      <c r="B12" s="9" t="s">
        <v>80</v>
      </c>
      <c r="C12" s="8" t="s">
        <v>1</v>
      </c>
      <c r="D12" s="95" t="s">
        <v>139</v>
      </c>
      <c r="E12" s="10">
        <v>6.5</v>
      </c>
      <c r="F12" s="19">
        <f t="shared" si="3"/>
        <v>7</v>
      </c>
      <c r="G12" s="36" t="str">
        <f t="shared" si="2"/>
        <v>○</v>
      </c>
      <c r="H12" s="36">
        <f t="shared" si="4"/>
      </c>
      <c r="I12" s="10">
        <v>3.6</v>
      </c>
      <c r="J12" s="10">
        <f t="shared" si="5"/>
        <v>23.400000000000002</v>
      </c>
      <c r="K12" s="89" t="s">
        <v>271</v>
      </c>
      <c r="L12" s="39" t="s">
        <v>210</v>
      </c>
      <c r="M12" s="11">
        <v>14</v>
      </c>
      <c r="N12" s="78" t="s">
        <v>77</v>
      </c>
      <c r="O12" s="78" t="s">
        <v>66</v>
      </c>
      <c r="P12" s="79"/>
    </row>
    <row r="13" spans="1:16" ht="19.5" customHeight="1">
      <c r="A13" s="1">
        <v>12</v>
      </c>
      <c r="B13" s="9" t="s">
        <v>260</v>
      </c>
      <c r="C13" s="8" t="s">
        <v>18</v>
      </c>
      <c r="D13" s="95" t="s">
        <v>140</v>
      </c>
      <c r="E13" s="10">
        <v>8</v>
      </c>
      <c r="F13" s="19">
        <f t="shared" si="3"/>
        <v>8</v>
      </c>
      <c r="G13" s="36" t="str">
        <f t="shared" si="2"/>
        <v>○</v>
      </c>
      <c r="H13" s="36">
        <f t="shared" si="4"/>
      </c>
      <c r="I13" s="10">
        <v>4.1</v>
      </c>
      <c r="J13" s="10">
        <f t="shared" si="5"/>
        <v>32.8</v>
      </c>
      <c r="K13" s="89" t="s">
        <v>265</v>
      </c>
      <c r="L13" s="39" t="s">
        <v>213</v>
      </c>
      <c r="M13" s="11">
        <v>14</v>
      </c>
      <c r="N13" s="78" t="s">
        <v>77</v>
      </c>
      <c r="O13" s="78" t="s">
        <v>254</v>
      </c>
      <c r="P13" s="79"/>
    </row>
    <row r="14" spans="1:16" ht="19.5" customHeight="1">
      <c r="A14" s="1">
        <v>13</v>
      </c>
      <c r="B14" s="9" t="s">
        <v>250</v>
      </c>
      <c r="C14" s="8" t="s">
        <v>10</v>
      </c>
      <c r="D14" s="95" t="s">
        <v>140</v>
      </c>
      <c r="E14" s="10">
        <v>12.6</v>
      </c>
      <c r="F14" s="19">
        <f t="shared" si="3"/>
        <v>13</v>
      </c>
      <c r="G14" s="36" t="str">
        <f t="shared" si="2"/>
        <v>○</v>
      </c>
      <c r="H14" s="36">
        <f t="shared" si="4"/>
      </c>
      <c r="I14" s="10">
        <v>3.6</v>
      </c>
      <c r="J14" s="10">
        <f t="shared" si="5"/>
        <v>45.36</v>
      </c>
      <c r="K14" s="89" t="s">
        <v>221</v>
      </c>
      <c r="L14" s="39" t="s">
        <v>214</v>
      </c>
      <c r="M14" s="11">
        <v>14</v>
      </c>
      <c r="N14" s="78" t="s">
        <v>77</v>
      </c>
      <c r="O14" s="78" t="s">
        <v>255</v>
      </c>
      <c r="P14" s="79"/>
    </row>
    <row r="15" spans="1:16" ht="19.5" customHeight="1">
      <c r="A15" s="1">
        <v>14</v>
      </c>
      <c r="B15" s="9" t="s">
        <v>251</v>
      </c>
      <c r="C15" s="8" t="s">
        <v>11</v>
      </c>
      <c r="D15" s="95" t="s">
        <v>140</v>
      </c>
      <c r="E15" s="10">
        <v>5.1</v>
      </c>
      <c r="F15" s="19">
        <f t="shared" si="3"/>
        <v>5</v>
      </c>
      <c r="G15" s="36" t="str">
        <f t="shared" si="2"/>
        <v>○</v>
      </c>
      <c r="H15" s="36">
        <f t="shared" si="4"/>
      </c>
      <c r="I15" s="10">
        <v>3.7</v>
      </c>
      <c r="J15" s="10">
        <f t="shared" si="5"/>
        <v>18.87</v>
      </c>
      <c r="K15" s="89" t="s">
        <v>266</v>
      </c>
      <c r="L15" s="39" t="s">
        <v>215</v>
      </c>
      <c r="M15" s="11">
        <v>14</v>
      </c>
      <c r="N15" s="78" t="s">
        <v>77</v>
      </c>
      <c r="O15" s="78" t="s">
        <v>256</v>
      </c>
      <c r="P15" s="79"/>
    </row>
    <row r="16" spans="1:16" ht="19.5" customHeight="1">
      <c r="A16" s="1">
        <v>15</v>
      </c>
      <c r="B16" s="9" t="s">
        <v>252</v>
      </c>
      <c r="C16" s="8" t="s">
        <v>9</v>
      </c>
      <c r="D16" s="95" t="s">
        <v>140</v>
      </c>
      <c r="E16" s="10">
        <v>3.6</v>
      </c>
      <c r="F16" s="19">
        <f t="shared" si="3"/>
        <v>4</v>
      </c>
      <c r="G16" s="36" t="str">
        <f t="shared" si="2"/>
        <v>○</v>
      </c>
      <c r="H16" s="36">
        <f t="shared" si="4"/>
      </c>
      <c r="I16" s="10">
        <v>3.6</v>
      </c>
      <c r="J16" s="10">
        <f t="shared" si="5"/>
        <v>12.96</v>
      </c>
      <c r="K16" s="89" t="s">
        <v>265</v>
      </c>
      <c r="L16" s="39" t="s">
        <v>212</v>
      </c>
      <c r="M16" s="11">
        <v>14</v>
      </c>
      <c r="N16" s="78" t="s">
        <v>77</v>
      </c>
      <c r="O16" s="78" t="s">
        <v>253</v>
      </c>
      <c r="P16" s="79"/>
    </row>
    <row r="17" spans="1:16" ht="19.5" customHeight="1">
      <c r="A17" s="1">
        <v>16</v>
      </c>
      <c r="B17" s="9" t="s">
        <v>118</v>
      </c>
      <c r="C17" s="8" t="s">
        <v>48</v>
      </c>
      <c r="D17" s="95" t="s">
        <v>140</v>
      </c>
      <c r="E17" s="10">
        <v>70</v>
      </c>
      <c r="F17" s="19">
        <f t="shared" si="3"/>
        <v>70</v>
      </c>
      <c r="G17" s="36">
        <f t="shared" si="2"/>
      </c>
      <c r="H17" s="36" t="str">
        <f t="shared" si="4"/>
        <v>○</v>
      </c>
      <c r="I17" s="10">
        <v>4.5</v>
      </c>
      <c r="J17" s="10">
        <f t="shared" si="5"/>
        <v>315</v>
      </c>
      <c r="K17" s="89" t="s">
        <v>236</v>
      </c>
      <c r="L17" s="39" t="s">
        <v>216</v>
      </c>
      <c r="M17" s="11">
        <v>14</v>
      </c>
      <c r="N17" s="78" t="s">
        <v>77</v>
      </c>
      <c r="O17" s="78" t="s">
        <v>181</v>
      </c>
      <c r="P17" s="79"/>
    </row>
    <row r="18" spans="1:16" ht="19.5" customHeight="1">
      <c r="A18" s="1">
        <v>17</v>
      </c>
      <c r="B18" s="9" t="s">
        <v>119</v>
      </c>
      <c r="C18" s="8" t="s">
        <v>49</v>
      </c>
      <c r="D18" s="95" t="s">
        <v>140</v>
      </c>
      <c r="E18" s="10">
        <v>80</v>
      </c>
      <c r="F18" s="19">
        <f t="shared" si="3"/>
        <v>80</v>
      </c>
      <c r="G18" s="36">
        <f t="shared" si="2"/>
      </c>
      <c r="H18" s="36" t="str">
        <f t="shared" si="4"/>
        <v>○</v>
      </c>
      <c r="I18" s="10">
        <v>5</v>
      </c>
      <c r="J18" s="10">
        <f t="shared" si="5"/>
        <v>400</v>
      </c>
      <c r="K18" s="89" t="s">
        <v>236</v>
      </c>
      <c r="L18" s="39" t="s">
        <v>217</v>
      </c>
      <c r="M18" s="11">
        <v>14</v>
      </c>
      <c r="N18" s="78" t="s">
        <v>77</v>
      </c>
      <c r="O18" s="78" t="s">
        <v>182</v>
      </c>
      <c r="P18" s="79"/>
    </row>
    <row r="19" spans="1:16" ht="19.5" customHeight="1">
      <c r="A19" s="1">
        <v>18</v>
      </c>
      <c r="B19" s="9" t="s">
        <v>129</v>
      </c>
      <c r="C19" s="8" t="s">
        <v>59</v>
      </c>
      <c r="D19" s="95" t="s">
        <v>140</v>
      </c>
      <c r="E19" s="10">
        <v>51.9</v>
      </c>
      <c r="F19" s="19">
        <f t="shared" si="3"/>
        <v>52</v>
      </c>
      <c r="G19" s="36">
        <f t="shared" si="2"/>
      </c>
      <c r="H19" s="36" t="str">
        <f t="shared" si="4"/>
        <v>○</v>
      </c>
      <c r="I19" s="10">
        <v>5</v>
      </c>
      <c r="J19" s="10">
        <f t="shared" si="5"/>
        <v>259.5</v>
      </c>
      <c r="K19" s="89" t="s">
        <v>236</v>
      </c>
      <c r="L19" s="39" t="s">
        <v>222</v>
      </c>
      <c r="M19" s="11">
        <v>14</v>
      </c>
      <c r="N19" s="78" t="s">
        <v>77</v>
      </c>
      <c r="O19" s="78" t="s">
        <v>192</v>
      </c>
      <c r="P19" s="79"/>
    </row>
    <row r="20" spans="1:16" ht="19.5" customHeight="1">
      <c r="A20" s="1">
        <v>19</v>
      </c>
      <c r="B20" s="23" t="s">
        <v>802</v>
      </c>
      <c r="C20" s="24" t="s">
        <v>801</v>
      </c>
      <c r="D20" s="96" t="s">
        <v>586</v>
      </c>
      <c r="E20" s="31">
        <v>20.4</v>
      </c>
      <c r="F20" s="19">
        <f t="shared" si="3"/>
        <v>20</v>
      </c>
      <c r="G20" s="36">
        <f t="shared" si="2"/>
      </c>
      <c r="H20" s="36" t="str">
        <f t="shared" si="4"/>
        <v>○</v>
      </c>
      <c r="I20" s="31">
        <v>5</v>
      </c>
      <c r="J20" s="25">
        <f t="shared" si="5"/>
        <v>102</v>
      </c>
      <c r="K20" s="90" t="s">
        <v>563</v>
      </c>
      <c r="L20" s="27" t="s">
        <v>649</v>
      </c>
      <c r="M20" s="23">
        <v>14</v>
      </c>
      <c r="N20" s="80" t="s">
        <v>517</v>
      </c>
      <c r="O20" s="81" t="s">
        <v>800</v>
      </c>
      <c r="P20" s="80"/>
    </row>
    <row r="21" spans="1:16" ht="19.5" customHeight="1">
      <c r="A21" s="1">
        <v>20</v>
      </c>
      <c r="B21" s="23" t="s">
        <v>799</v>
      </c>
      <c r="C21" s="24" t="s">
        <v>798</v>
      </c>
      <c r="D21" s="96" t="s">
        <v>586</v>
      </c>
      <c r="E21" s="31">
        <v>24.6</v>
      </c>
      <c r="F21" s="19">
        <f t="shared" si="3"/>
        <v>25</v>
      </c>
      <c r="G21" s="36">
        <f t="shared" si="2"/>
      </c>
      <c r="H21" s="36" t="str">
        <f t="shared" si="4"/>
        <v>○</v>
      </c>
      <c r="I21" s="31">
        <v>5</v>
      </c>
      <c r="J21" s="25">
        <f t="shared" si="5"/>
        <v>123</v>
      </c>
      <c r="K21" s="90" t="s">
        <v>563</v>
      </c>
      <c r="L21" s="27" t="s">
        <v>649</v>
      </c>
      <c r="M21" s="23">
        <v>14</v>
      </c>
      <c r="N21" s="80" t="s">
        <v>517</v>
      </c>
      <c r="O21" s="81" t="s">
        <v>797</v>
      </c>
      <c r="P21" s="80"/>
    </row>
    <row r="22" spans="1:16" ht="19.5" customHeight="1">
      <c r="A22" s="1">
        <v>21</v>
      </c>
      <c r="B22" s="23" t="s">
        <v>796</v>
      </c>
      <c r="C22" s="24" t="s">
        <v>795</v>
      </c>
      <c r="D22" s="96" t="s">
        <v>586</v>
      </c>
      <c r="E22" s="31">
        <v>11.4</v>
      </c>
      <c r="F22" s="19">
        <f t="shared" si="3"/>
        <v>11</v>
      </c>
      <c r="G22" s="36" t="str">
        <f t="shared" si="2"/>
        <v>○</v>
      </c>
      <c r="H22" s="36">
        <f t="shared" si="4"/>
      </c>
      <c r="I22" s="31">
        <v>5</v>
      </c>
      <c r="J22" s="25">
        <f t="shared" si="5"/>
        <v>57</v>
      </c>
      <c r="K22" s="90" t="s">
        <v>555</v>
      </c>
      <c r="L22" s="27" t="s">
        <v>554</v>
      </c>
      <c r="M22" s="23">
        <v>14</v>
      </c>
      <c r="N22" s="80" t="s">
        <v>517</v>
      </c>
      <c r="O22" s="81" t="s">
        <v>794</v>
      </c>
      <c r="P22" s="80"/>
    </row>
    <row r="23" spans="1:16" ht="19.5" customHeight="1">
      <c r="A23" s="1">
        <v>22</v>
      </c>
      <c r="B23" s="23" t="s">
        <v>793</v>
      </c>
      <c r="C23" s="24" t="s">
        <v>792</v>
      </c>
      <c r="D23" s="96" t="s">
        <v>586</v>
      </c>
      <c r="E23" s="31">
        <v>16.7</v>
      </c>
      <c r="F23" s="19">
        <f t="shared" si="3"/>
        <v>17</v>
      </c>
      <c r="G23" s="36">
        <f t="shared" si="2"/>
      </c>
      <c r="H23" s="36" t="str">
        <f t="shared" si="4"/>
        <v>○</v>
      </c>
      <c r="I23" s="31">
        <v>5</v>
      </c>
      <c r="J23" s="25">
        <v>83.51</v>
      </c>
      <c r="K23" s="90" t="s">
        <v>563</v>
      </c>
      <c r="L23" s="27" t="s">
        <v>562</v>
      </c>
      <c r="M23" s="23">
        <v>14</v>
      </c>
      <c r="N23" s="80" t="s">
        <v>517</v>
      </c>
      <c r="O23" s="81" t="s">
        <v>791</v>
      </c>
      <c r="P23" s="80"/>
    </row>
    <row r="24" spans="1:16" ht="19.5" customHeight="1">
      <c r="A24" s="1">
        <v>23</v>
      </c>
      <c r="B24" s="23" t="s">
        <v>790</v>
      </c>
      <c r="C24" s="24" t="s">
        <v>789</v>
      </c>
      <c r="D24" s="96" t="s">
        <v>586</v>
      </c>
      <c r="E24" s="31">
        <v>13.5</v>
      </c>
      <c r="F24" s="19">
        <f t="shared" si="3"/>
        <v>14</v>
      </c>
      <c r="G24" s="36" t="str">
        <f t="shared" si="2"/>
        <v>○</v>
      </c>
      <c r="H24" s="36">
        <f t="shared" si="4"/>
      </c>
      <c r="I24" s="31">
        <v>5.6</v>
      </c>
      <c r="J24" s="25">
        <v>75.61</v>
      </c>
      <c r="K24" s="90" t="s">
        <v>563</v>
      </c>
      <c r="L24" s="27" t="s">
        <v>565</v>
      </c>
      <c r="M24" s="23">
        <v>14</v>
      </c>
      <c r="N24" s="80" t="s">
        <v>517</v>
      </c>
      <c r="O24" s="81" t="s">
        <v>788</v>
      </c>
      <c r="P24" s="80"/>
    </row>
    <row r="25" spans="1:16" s="2" customFormat="1" ht="19.5" customHeight="1">
      <c r="A25" s="1">
        <v>24</v>
      </c>
      <c r="B25" s="23" t="s">
        <v>787</v>
      </c>
      <c r="C25" s="24" t="s">
        <v>786</v>
      </c>
      <c r="D25" s="96" t="s">
        <v>586</v>
      </c>
      <c r="E25" s="31">
        <v>14.5</v>
      </c>
      <c r="F25" s="19">
        <f t="shared" si="3"/>
        <v>15</v>
      </c>
      <c r="G25" s="36">
        <f t="shared" si="2"/>
      </c>
      <c r="H25" s="36" t="str">
        <f t="shared" si="4"/>
        <v>○</v>
      </c>
      <c r="I25" s="31">
        <v>4.6</v>
      </c>
      <c r="J25" s="25">
        <v>66.55</v>
      </c>
      <c r="K25" s="90" t="s">
        <v>563</v>
      </c>
      <c r="L25" s="27" t="s">
        <v>565</v>
      </c>
      <c r="M25" s="23">
        <v>14</v>
      </c>
      <c r="N25" s="80" t="s">
        <v>517</v>
      </c>
      <c r="O25" s="81" t="s">
        <v>785</v>
      </c>
      <c r="P25" s="80"/>
    </row>
    <row r="26" spans="1:16" s="2" customFormat="1" ht="19.5" customHeight="1">
      <c r="A26" s="1">
        <v>25</v>
      </c>
      <c r="B26" s="23" t="s">
        <v>784</v>
      </c>
      <c r="C26" s="24" t="s">
        <v>783</v>
      </c>
      <c r="D26" s="96" t="s">
        <v>586</v>
      </c>
      <c r="E26" s="31">
        <v>20</v>
      </c>
      <c r="F26" s="19">
        <f t="shared" si="3"/>
        <v>20</v>
      </c>
      <c r="G26" s="36">
        <f>IF(F26&lt;15,"○","")</f>
      </c>
      <c r="H26" s="36" t="str">
        <f>IF(F26&gt;=15,"○","")</f>
        <v>○</v>
      </c>
      <c r="I26" s="31">
        <v>8</v>
      </c>
      <c r="J26" s="25">
        <f t="shared" si="5"/>
        <v>160</v>
      </c>
      <c r="K26" s="90" t="s">
        <v>530</v>
      </c>
      <c r="L26" s="27" t="s">
        <v>782</v>
      </c>
      <c r="M26" s="23">
        <v>25</v>
      </c>
      <c r="N26" s="80" t="s">
        <v>517</v>
      </c>
      <c r="O26" s="81" t="s">
        <v>781</v>
      </c>
      <c r="P26" s="80"/>
    </row>
    <row r="27" spans="1:16" s="2" customFormat="1" ht="19.5" customHeight="1">
      <c r="A27" s="1">
        <v>26</v>
      </c>
      <c r="B27" s="23" t="s">
        <v>780</v>
      </c>
      <c r="C27" s="28" t="s">
        <v>779</v>
      </c>
      <c r="D27" s="96" t="s">
        <v>586</v>
      </c>
      <c r="E27" s="26">
        <v>13.5</v>
      </c>
      <c r="F27" s="19">
        <f t="shared" si="3"/>
        <v>14</v>
      </c>
      <c r="G27" s="36" t="str">
        <f t="shared" si="2"/>
        <v>○</v>
      </c>
      <c r="H27" s="36">
        <f aca="true" t="shared" si="6" ref="H27:H41">IF(F27&gt;=15,"○","")</f>
      </c>
      <c r="I27" s="31">
        <v>5.6</v>
      </c>
      <c r="J27" s="25">
        <v>75.96</v>
      </c>
      <c r="K27" s="90" t="s">
        <v>555</v>
      </c>
      <c r="L27" s="27" t="s">
        <v>559</v>
      </c>
      <c r="M27" s="23">
        <v>14</v>
      </c>
      <c r="N27" s="80" t="s">
        <v>517</v>
      </c>
      <c r="O27" s="81" t="s">
        <v>778</v>
      </c>
      <c r="P27" s="80"/>
    </row>
    <row r="28" spans="1:16" s="2" customFormat="1" ht="19.5" customHeight="1">
      <c r="A28" s="1">
        <v>27</v>
      </c>
      <c r="B28" s="27" t="s">
        <v>777</v>
      </c>
      <c r="C28" s="28" t="s">
        <v>776</v>
      </c>
      <c r="D28" s="96" t="s">
        <v>586</v>
      </c>
      <c r="E28" s="26">
        <v>14</v>
      </c>
      <c r="F28" s="19">
        <f t="shared" si="3"/>
        <v>14</v>
      </c>
      <c r="G28" s="36" t="str">
        <f t="shared" si="2"/>
        <v>○</v>
      </c>
      <c r="H28" s="36">
        <f t="shared" si="6"/>
      </c>
      <c r="I28" s="26">
        <v>5.5</v>
      </c>
      <c r="J28" s="25">
        <f t="shared" si="5"/>
        <v>77</v>
      </c>
      <c r="K28" s="90" t="s">
        <v>563</v>
      </c>
      <c r="L28" s="27" t="s">
        <v>660</v>
      </c>
      <c r="M28" s="23">
        <v>14</v>
      </c>
      <c r="N28" s="82" t="s">
        <v>517</v>
      </c>
      <c r="O28" s="83" t="s">
        <v>775</v>
      </c>
      <c r="P28" s="82"/>
    </row>
    <row r="29" spans="1:16" s="2" customFormat="1" ht="19.5" customHeight="1">
      <c r="A29" s="1">
        <v>28</v>
      </c>
      <c r="B29" s="23" t="s">
        <v>774</v>
      </c>
      <c r="C29" s="24" t="s">
        <v>773</v>
      </c>
      <c r="D29" s="96" t="s">
        <v>586</v>
      </c>
      <c r="E29" s="26">
        <v>40</v>
      </c>
      <c r="F29" s="19">
        <f t="shared" si="3"/>
        <v>40</v>
      </c>
      <c r="G29" s="36">
        <f t="shared" si="2"/>
      </c>
      <c r="H29" s="36" t="str">
        <f t="shared" si="6"/>
        <v>○</v>
      </c>
      <c r="I29" s="31">
        <v>5</v>
      </c>
      <c r="J29" s="25">
        <v>205.5</v>
      </c>
      <c r="K29" s="90" t="s">
        <v>525</v>
      </c>
      <c r="L29" s="27" t="s">
        <v>739</v>
      </c>
      <c r="M29" s="23">
        <v>25</v>
      </c>
      <c r="N29" s="80" t="s">
        <v>517</v>
      </c>
      <c r="O29" s="81" t="s">
        <v>772</v>
      </c>
      <c r="P29" s="84" t="s">
        <v>771</v>
      </c>
    </row>
    <row r="30" spans="1:16" s="2" customFormat="1" ht="19.5" customHeight="1">
      <c r="A30" s="1">
        <v>29</v>
      </c>
      <c r="B30" s="23" t="s">
        <v>770</v>
      </c>
      <c r="C30" s="24" t="s">
        <v>769</v>
      </c>
      <c r="D30" s="96" t="s">
        <v>586</v>
      </c>
      <c r="E30" s="26">
        <v>8.5</v>
      </c>
      <c r="F30" s="19">
        <f t="shared" si="3"/>
        <v>9</v>
      </c>
      <c r="G30" s="36" t="str">
        <f t="shared" si="2"/>
        <v>○</v>
      </c>
      <c r="H30" s="36">
        <f t="shared" si="6"/>
      </c>
      <c r="I30" s="31">
        <v>5.5</v>
      </c>
      <c r="J30" s="25">
        <v>46.76</v>
      </c>
      <c r="K30" s="90" t="s">
        <v>525</v>
      </c>
      <c r="L30" s="27" t="s">
        <v>768</v>
      </c>
      <c r="M30" s="23">
        <v>25</v>
      </c>
      <c r="N30" s="80" t="s">
        <v>517</v>
      </c>
      <c r="O30" s="81" t="s">
        <v>767</v>
      </c>
      <c r="P30" s="80"/>
    </row>
    <row r="31" spans="1:16" s="2" customFormat="1" ht="19.5" customHeight="1">
      <c r="A31" s="1">
        <v>30</v>
      </c>
      <c r="B31" s="23" t="s">
        <v>809</v>
      </c>
      <c r="C31" s="24" t="s">
        <v>810</v>
      </c>
      <c r="D31" s="96" t="s">
        <v>566</v>
      </c>
      <c r="E31" s="26">
        <v>18.3</v>
      </c>
      <c r="F31" s="19">
        <f t="shared" si="3"/>
        <v>18</v>
      </c>
      <c r="G31" s="36">
        <f t="shared" si="2"/>
      </c>
      <c r="H31" s="36" t="str">
        <f t="shared" si="6"/>
        <v>○</v>
      </c>
      <c r="I31" s="31">
        <v>7</v>
      </c>
      <c r="J31" s="25">
        <v>128.1</v>
      </c>
      <c r="K31" s="90" t="s">
        <v>525</v>
      </c>
      <c r="L31" s="27" t="s">
        <v>811</v>
      </c>
      <c r="M31" s="23">
        <v>25</v>
      </c>
      <c r="N31" s="80" t="s">
        <v>517</v>
      </c>
      <c r="O31" s="81"/>
      <c r="P31" s="80"/>
    </row>
    <row r="32" spans="1:16" s="2" customFormat="1" ht="19.5" customHeight="1">
      <c r="A32" s="1">
        <v>31</v>
      </c>
      <c r="B32" s="23" t="s">
        <v>812</v>
      </c>
      <c r="C32" s="24" t="s">
        <v>587</v>
      </c>
      <c r="D32" s="96" t="s">
        <v>566</v>
      </c>
      <c r="E32" s="26">
        <v>16.7</v>
      </c>
      <c r="F32" s="19">
        <f t="shared" si="3"/>
        <v>17</v>
      </c>
      <c r="G32" s="36">
        <f t="shared" si="2"/>
      </c>
      <c r="H32" s="36" t="str">
        <f t="shared" si="6"/>
        <v>○</v>
      </c>
      <c r="I32" s="26">
        <v>7</v>
      </c>
      <c r="J32" s="25">
        <f>E32*I32</f>
        <v>116.89999999999999</v>
      </c>
      <c r="K32" s="90" t="s">
        <v>525</v>
      </c>
      <c r="L32" s="27" t="s">
        <v>813</v>
      </c>
      <c r="M32" s="23">
        <v>25</v>
      </c>
      <c r="N32" s="80" t="s">
        <v>517</v>
      </c>
      <c r="O32" s="81"/>
      <c r="P32" s="80"/>
    </row>
    <row r="33" spans="1:16" s="2" customFormat="1" ht="19.5" customHeight="1">
      <c r="A33" s="1">
        <v>32</v>
      </c>
      <c r="B33" s="23" t="s">
        <v>766</v>
      </c>
      <c r="C33" s="24" t="s">
        <v>765</v>
      </c>
      <c r="D33" s="96" t="s">
        <v>566</v>
      </c>
      <c r="E33" s="26">
        <v>20.8</v>
      </c>
      <c r="F33" s="19">
        <f t="shared" si="3"/>
        <v>21</v>
      </c>
      <c r="G33" s="36">
        <f t="shared" si="2"/>
      </c>
      <c r="H33" s="36" t="str">
        <f t="shared" si="6"/>
        <v>○</v>
      </c>
      <c r="I33" s="31">
        <v>7</v>
      </c>
      <c r="J33" s="25">
        <f t="shared" si="5"/>
        <v>145.6</v>
      </c>
      <c r="K33" s="91" t="s">
        <v>725</v>
      </c>
      <c r="L33" s="27" t="s">
        <v>764</v>
      </c>
      <c r="M33" s="23">
        <v>25</v>
      </c>
      <c r="N33" s="80" t="s">
        <v>517</v>
      </c>
      <c r="O33" s="81" t="s">
        <v>763</v>
      </c>
      <c r="P33" s="80"/>
    </row>
    <row r="34" spans="1:16" s="2" customFormat="1" ht="19.5" customHeight="1">
      <c r="A34" s="1">
        <v>33</v>
      </c>
      <c r="B34" s="23" t="s">
        <v>762</v>
      </c>
      <c r="C34" s="24" t="s">
        <v>761</v>
      </c>
      <c r="D34" s="96" t="s">
        <v>740</v>
      </c>
      <c r="E34" s="26">
        <v>9</v>
      </c>
      <c r="F34" s="19">
        <f t="shared" si="3"/>
        <v>9</v>
      </c>
      <c r="G34" s="36" t="str">
        <f t="shared" si="2"/>
        <v>○</v>
      </c>
      <c r="H34" s="36">
        <f t="shared" si="6"/>
      </c>
      <c r="I34" s="26">
        <v>7.6</v>
      </c>
      <c r="J34" s="25">
        <f t="shared" si="5"/>
        <v>68.39999999999999</v>
      </c>
      <c r="K34" s="90" t="s">
        <v>760</v>
      </c>
      <c r="L34" s="27" t="s">
        <v>539</v>
      </c>
      <c r="M34" s="23">
        <v>25</v>
      </c>
      <c r="N34" s="80" t="s">
        <v>517</v>
      </c>
      <c r="O34" s="81" t="s">
        <v>759</v>
      </c>
      <c r="P34" s="80"/>
    </row>
    <row r="35" spans="1:16" s="2" customFormat="1" ht="19.5" customHeight="1">
      <c r="A35" s="1">
        <v>34</v>
      </c>
      <c r="B35" s="23" t="s">
        <v>758</v>
      </c>
      <c r="C35" s="24" t="s">
        <v>757</v>
      </c>
      <c r="D35" s="96" t="s">
        <v>740</v>
      </c>
      <c r="E35" s="26">
        <v>17.2</v>
      </c>
      <c r="F35" s="19">
        <f t="shared" si="3"/>
        <v>17</v>
      </c>
      <c r="G35" s="36">
        <f t="shared" si="2"/>
      </c>
      <c r="H35" s="36" t="str">
        <f t="shared" si="6"/>
        <v>○</v>
      </c>
      <c r="I35" s="26">
        <v>7</v>
      </c>
      <c r="J35" s="25">
        <f t="shared" si="5"/>
        <v>120.39999999999999</v>
      </c>
      <c r="K35" s="90" t="s">
        <v>525</v>
      </c>
      <c r="L35" s="27" t="s">
        <v>724</v>
      </c>
      <c r="M35" s="23">
        <v>25</v>
      </c>
      <c r="N35" s="80" t="s">
        <v>517</v>
      </c>
      <c r="O35" s="81" t="s">
        <v>756</v>
      </c>
      <c r="P35" s="80"/>
    </row>
    <row r="36" spans="1:16" s="2" customFormat="1" ht="19.5" customHeight="1">
      <c r="A36" s="1">
        <v>35</v>
      </c>
      <c r="B36" s="23" t="s">
        <v>755</v>
      </c>
      <c r="C36" s="24" t="s">
        <v>754</v>
      </c>
      <c r="D36" s="96" t="s">
        <v>740</v>
      </c>
      <c r="E36" s="26">
        <v>5.9</v>
      </c>
      <c r="F36" s="19">
        <f t="shared" si="3"/>
        <v>6</v>
      </c>
      <c r="G36" s="36" t="str">
        <f t="shared" si="2"/>
        <v>○</v>
      </c>
      <c r="H36" s="36">
        <f t="shared" si="6"/>
      </c>
      <c r="I36" s="26">
        <v>5.4</v>
      </c>
      <c r="J36" s="25">
        <f t="shared" si="5"/>
        <v>31.860000000000003</v>
      </c>
      <c r="K36" s="90" t="s">
        <v>530</v>
      </c>
      <c r="L36" s="27" t="s">
        <v>582</v>
      </c>
      <c r="M36" s="23">
        <v>14</v>
      </c>
      <c r="N36" s="80" t="s">
        <v>517</v>
      </c>
      <c r="O36" s="81" t="s">
        <v>753</v>
      </c>
      <c r="P36" s="80"/>
    </row>
    <row r="37" spans="1:16" s="2" customFormat="1" ht="19.5" customHeight="1">
      <c r="A37" s="1">
        <v>36</v>
      </c>
      <c r="B37" s="23" t="s">
        <v>752</v>
      </c>
      <c r="C37" s="24" t="s">
        <v>751</v>
      </c>
      <c r="D37" s="97" t="s">
        <v>740</v>
      </c>
      <c r="E37" s="26">
        <v>7</v>
      </c>
      <c r="F37" s="19">
        <f t="shared" si="3"/>
        <v>7</v>
      </c>
      <c r="G37" s="36" t="str">
        <f t="shared" si="2"/>
        <v>○</v>
      </c>
      <c r="H37" s="36">
        <f t="shared" si="6"/>
      </c>
      <c r="I37" s="26">
        <v>6.3</v>
      </c>
      <c r="J37" s="25">
        <f t="shared" si="5"/>
        <v>44.1</v>
      </c>
      <c r="K37" s="90" t="s">
        <v>530</v>
      </c>
      <c r="L37" s="27" t="s">
        <v>750</v>
      </c>
      <c r="M37" s="23">
        <v>14</v>
      </c>
      <c r="N37" s="80" t="s">
        <v>517</v>
      </c>
      <c r="O37" s="81" t="s">
        <v>749</v>
      </c>
      <c r="P37" s="80"/>
    </row>
    <row r="38" spans="1:16" s="2" customFormat="1" ht="19.5" customHeight="1">
      <c r="A38" s="1">
        <v>37</v>
      </c>
      <c r="B38" s="23" t="s">
        <v>748</v>
      </c>
      <c r="C38" s="24" t="s">
        <v>747</v>
      </c>
      <c r="D38" s="97" t="s">
        <v>740</v>
      </c>
      <c r="E38" s="26">
        <v>7.8</v>
      </c>
      <c r="F38" s="19">
        <f t="shared" si="3"/>
        <v>8</v>
      </c>
      <c r="G38" s="36" t="str">
        <f t="shared" si="2"/>
        <v>○</v>
      </c>
      <c r="H38" s="36">
        <f t="shared" si="6"/>
      </c>
      <c r="I38" s="26">
        <v>6.3</v>
      </c>
      <c r="J38" s="25">
        <f t="shared" si="5"/>
        <v>49.14</v>
      </c>
      <c r="K38" s="90" t="s">
        <v>530</v>
      </c>
      <c r="L38" s="27" t="s">
        <v>524</v>
      </c>
      <c r="M38" s="23">
        <v>14</v>
      </c>
      <c r="N38" s="80" t="s">
        <v>517</v>
      </c>
      <c r="O38" s="81" t="s">
        <v>746</v>
      </c>
      <c r="P38" s="80"/>
    </row>
    <row r="39" spans="1:16" s="2" customFormat="1" ht="19.5" customHeight="1">
      <c r="A39" s="1">
        <v>38</v>
      </c>
      <c r="B39" s="23" t="s">
        <v>745</v>
      </c>
      <c r="C39" s="24" t="s">
        <v>744</v>
      </c>
      <c r="D39" s="97" t="s">
        <v>740</v>
      </c>
      <c r="E39" s="26">
        <v>15</v>
      </c>
      <c r="F39" s="19">
        <f t="shared" si="3"/>
        <v>15</v>
      </c>
      <c r="G39" s="36">
        <f t="shared" si="2"/>
      </c>
      <c r="H39" s="36" t="str">
        <f t="shared" si="6"/>
        <v>○</v>
      </c>
      <c r="I39" s="26">
        <v>5</v>
      </c>
      <c r="J39" s="25">
        <f t="shared" si="5"/>
        <v>75</v>
      </c>
      <c r="K39" s="90" t="s">
        <v>525</v>
      </c>
      <c r="L39" s="27" t="s">
        <v>739</v>
      </c>
      <c r="M39" s="23">
        <v>25</v>
      </c>
      <c r="N39" s="80" t="s">
        <v>517</v>
      </c>
      <c r="O39" s="81" t="s">
        <v>743</v>
      </c>
      <c r="P39" s="80"/>
    </row>
    <row r="40" spans="1:16" s="2" customFormat="1" ht="19.5" customHeight="1">
      <c r="A40" s="1">
        <v>39</v>
      </c>
      <c r="B40" s="23" t="s">
        <v>742</v>
      </c>
      <c r="C40" s="24" t="s">
        <v>741</v>
      </c>
      <c r="D40" s="97" t="s">
        <v>740</v>
      </c>
      <c r="E40" s="26">
        <v>15</v>
      </c>
      <c r="F40" s="19">
        <f t="shared" si="3"/>
        <v>15</v>
      </c>
      <c r="G40" s="36">
        <f t="shared" si="2"/>
      </c>
      <c r="H40" s="36" t="str">
        <f t="shared" si="6"/>
        <v>○</v>
      </c>
      <c r="I40" s="26">
        <v>5</v>
      </c>
      <c r="J40" s="25">
        <f t="shared" si="5"/>
        <v>75</v>
      </c>
      <c r="K40" s="90" t="s">
        <v>525</v>
      </c>
      <c r="L40" s="27" t="s">
        <v>739</v>
      </c>
      <c r="M40" s="23">
        <v>25</v>
      </c>
      <c r="N40" s="80" t="s">
        <v>517</v>
      </c>
      <c r="O40" s="81" t="s">
        <v>738</v>
      </c>
      <c r="P40" s="80"/>
    </row>
    <row r="41" spans="1:16" s="2" customFormat="1" ht="19.5" customHeight="1">
      <c r="A41" s="1">
        <v>40</v>
      </c>
      <c r="B41" s="9" t="s">
        <v>83</v>
      </c>
      <c r="C41" s="8" t="s">
        <v>4</v>
      </c>
      <c r="D41" s="95" t="s">
        <v>139</v>
      </c>
      <c r="E41" s="10">
        <v>14.6</v>
      </c>
      <c r="F41" s="19">
        <f t="shared" si="3"/>
        <v>15</v>
      </c>
      <c r="G41" s="36">
        <f t="shared" si="2"/>
      </c>
      <c r="H41" s="36" t="str">
        <f t="shared" si="6"/>
        <v>○</v>
      </c>
      <c r="I41" s="10">
        <v>4</v>
      </c>
      <c r="J41" s="10">
        <f t="shared" si="5"/>
        <v>58.4</v>
      </c>
      <c r="K41" s="89" t="s">
        <v>221</v>
      </c>
      <c r="L41" s="39" t="s">
        <v>218</v>
      </c>
      <c r="M41" s="11">
        <v>14</v>
      </c>
      <c r="N41" s="78" t="s">
        <v>77</v>
      </c>
      <c r="O41" s="78" t="s">
        <v>69</v>
      </c>
      <c r="P41" s="79"/>
    </row>
    <row r="42" spans="1:16" s="2" customFormat="1" ht="19.5" customHeight="1">
      <c r="A42" s="1">
        <v>41</v>
      </c>
      <c r="B42" s="9" t="s">
        <v>98</v>
      </c>
      <c r="C42" s="8" t="s">
        <v>29</v>
      </c>
      <c r="D42" s="95" t="s">
        <v>140</v>
      </c>
      <c r="E42" s="10">
        <v>12.5</v>
      </c>
      <c r="F42" s="19">
        <f t="shared" si="3"/>
        <v>13</v>
      </c>
      <c r="G42" s="36" t="str">
        <f>IF(F42&lt;15,"○","")</f>
        <v>○</v>
      </c>
      <c r="H42" s="36">
        <f>IF(F42&gt;=15,"○","")</f>
      </c>
      <c r="I42" s="10">
        <v>3</v>
      </c>
      <c r="J42" s="10">
        <f t="shared" si="5"/>
        <v>37.5</v>
      </c>
      <c r="K42" s="89" t="s">
        <v>221</v>
      </c>
      <c r="L42" s="39" t="s">
        <v>210</v>
      </c>
      <c r="M42" s="11">
        <v>14</v>
      </c>
      <c r="N42" s="78" t="s">
        <v>77</v>
      </c>
      <c r="O42" s="78" t="s">
        <v>162</v>
      </c>
      <c r="P42" s="79"/>
    </row>
    <row r="43" spans="1:16" s="2" customFormat="1" ht="19.5" customHeight="1">
      <c r="A43" s="1">
        <v>42</v>
      </c>
      <c r="B43" s="9" t="s">
        <v>87</v>
      </c>
      <c r="C43" s="8" t="s">
        <v>12</v>
      </c>
      <c r="D43" s="95" t="s">
        <v>140</v>
      </c>
      <c r="E43" s="10">
        <v>15</v>
      </c>
      <c r="F43" s="19">
        <f t="shared" si="3"/>
        <v>15</v>
      </c>
      <c r="G43" s="36">
        <f t="shared" si="2"/>
      </c>
      <c r="H43" s="36" t="str">
        <f aca="true" t="shared" si="7" ref="H43:H57">IF(F43&gt;=15,"○","")</f>
        <v>○</v>
      </c>
      <c r="I43" s="10">
        <v>3</v>
      </c>
      <c r="J43" s="10">
        <f t="shared" si="5"/>
        <v>45</v>
      </c>
      <c r="K43" s="89" t="s">
        <v>221</v>
      </c>
      <c r="L43" s="39" t="s">
        <v>219</v>
      </c>
      <c r="M43" s="11">
        <v>14</v>
      </c>
      <c r="N43" s="78" t="s">
        <v>77</v>
      </c>
      <c r="O43" s="78" t="s">
        <v>151</v>
      </c>
      <c r="P43" s="79"/>
    </row>
    <row r="44" spans="1:16" s="2" customFormat="1" ht="19.5" customHeight="1">
      <c r="A44" s="1">
        <v>43</v>
      </c>
      <c r="B44" s="9" t="s">
        <v>88</v>
      </c>
      <c r="C44" s="8" t="s">
        <v>13</v>
      </c>
      <c r="D44" s="95" t="s">
        <v>142</v>
      </c>
      <c r="E44" s="10">
        <v>11</v>
      </c>
      <c r="F44" s="19">
        <f t="shared" si="3"/>
        <v>11</v>
      </c>
      <c r="G44" s="36" t="str">
        <f t="shared" si="2"/>
        <v>○</v>
      </c>
      <c r="H44" s="36">
        <f t="shared" si="7"/>
      </c>
      <c r="I44" s="10">
        <v>5</v>
      </c>
      <c r="J44" s="10">
        <f t="shared" si="5"/>
        <v>55</v>
      </c>
      <c r="K44" s="89" t="s">
        <v>265</v>
      </c>
      <c r="L44" s="39" t="s">
        <v>220</v>
      </c>
      <c r="M44" s="11">
        <v>14</v>
      </c>
      <c r="N44" s="78" t="s">
        <v>77</v>
      </c>
      <c r="O44" s="78" t="s">
        <v>152</v>
      </c>
      <c r="P44" s="79"/>
    </row>
    <row r="45" spans="1:16" s="2" customFormat="1" ht="19.5" customHeight="1">
      <c r="A45" s="1">
        <v>44</v>
      </c>
      <c r="B45" s="9" t="s">
        <v>89</v>
      </c>
      <c r="C45" s="8" t="s">
        <v>14</v>
      </c>
      <c r="D45" s="95" t="s">
        <v>142</v>
      </c>
      <c r="E45" s="10">
        <v>51</v>
      </c>
      <c r="F45" s="19">
        <f t="shared" si="3"/>
        <v>51</v>
      </c>
      <c r="G45" s="36">
        <f t="shared" si="2"/>
      </c>
      <c r="H45" s="36" t="str">
        <f t="shared" si="7"/>
        <v>○</v>
      </c>
      <c r="I45" s="10">
        <v>6.1</v>
      </c>
      <c r="J45" s="10">
        <f t="shared" si="5"/>
        <v>311.09999999999997</v>
      </c>
      <c r="K45" s="89" t="s">
        <v>236</v>
      </c>
      <c r="L45" s="39" t="s">
        <v>223</v>
      </c>
      <c r="M45" s="11">
        <v>14</v>
      </c>
      <c r="N45" s="78" t="s">
        <v>77</v>
      </c>
      <c r="O45" s="78" t="s">
        <v>153</v>
      </c>
      <c r="P45" s="79"/>
    </row>
    <row r="46" spans="1:16" s="2" customFormat="1" ht="19.5" customHeight="1">
      <c r="A46" s="1">
        <v>45</v>
      </c>
      <c r="B46" s="9" t="s">
        <v>111</v>
      </c>
      <c r="C46" s="8" t="s">
        <v>43</v>
      </c>
      <c r="D46" s="95" t="s">
        <v>142</v>
      </c>
      <c r="E46" s="10">
        <v>44</v>
      </c>
      <c r="F46" s="19">
        <f t="shared" si="3"/>
        <v>44</v>
      </c>
      <c r="G46" s="36">
        <f t="shared" si="2"/>
      </c>
      <c r="H46" s="36" t="str">
        <f t="shared" si="7"/>
        <v>○</v>
      </c>
      <c r="I46" s="10">
        <v>4</v>
      </c>
      <c r="J46" s="10">
        <f t="shared" si="5"/>
        <v>176</v>
      </c>
      <c r="K46" s="89" t="s">
        <v>221</v>
      </c>
      <c r="L46" s="39" t="s">
        <v>215</v>
      </c>
      <c r="M46" s="11">
        <v>14</v>
      </c>
      <c r="N46" s="78" t="s">
        <v>77</v>
      </c>
      <c r="O46" s="78" t="s">
        <v>175</v>
      </c>
      <c r="P46" s="79"/>
    </row>
    <row r="47" spans="1:16" s="2" customFormat="1" ht="19.5" customHeight="1">
      <c r="A47" s="1">
        <v>46</v>
      </c>
      <c r="B47" s="9" t="s">
        <v>130</v>
      </c>
      <c r="C47" s="8" t="s">
        <v>60</v>
      </c>
      <c r="D47" s="95" t="s">
        <v>140</v>
      </c>
      <c r="E47" s="10">
        <v>43.8</v>
      </c>
      <c r="F47" s="19">
        <f t="shared" si="3"/>
        <v>44</v>
      </c>
      <c r="G47" s="36">
        <f t="shared" si="2"/>
      </c>
      <c r="H47" s="36" t="str">
        <f t="shared" si="7"/>
        <v>○</v>
      </c>
      <c r="I47" s="10">
        <v>5.5</v>
      </c>
      <c r="J47" s="10">
        <f t="shared" si="5"/>
        <v>240.89999999999998</v>
      </c>
      <c r="K47" s="89" t="s">
        <v>221</v>
      </c>
      <c r="L47" s="39" t="s">
        <v>224</v>
      </c>
      <c r="M47" s="11">
        <v>14</v>
      </c>
      <c r="N47" s="78" t="s">
        <v>77</v>
      </c>
      <c r="O47" s="78" t="s">
        <v>193</v>
      </c>
      <c r="P47" s="79"/>
    </row>
    <row r="48" spans="1:16" s="2" customFormat="1" ht="19.5" customHeight="1">
      <c r="A48" s="1">
        <v>47</v>
      </c>
      <c r="B48" s="9" t="s">
        <v>121</v>
      </c>
      <c r="C48" s="8" t="s">
        <v>51</v>
      </c>
      <c r="D48" s="95" t="s">
        <v>147</v>
      </c>
      <c r="E48" s="10">
        <v>5.4</v>
      </c>
      <c r="F48" s="19">
        <f t="shared" si="3"/>
        <v>5</v>
      </c>
      <c r="G48" s="36" t="str">
        <f t="shared" si="2"/>
        <v>○</v>
      </c>
      <c r="H48" s="36">
        <f t="shared" si="7"/>
      </c>
      <c r="I48" s="10">
        <v>5.3</v>
      </c>
      <c r="J48" s="10">
        <f t="shared" si="5"/>
        <v>28.62</v>
      </c>
      <c r="K48" s="89" t="s">
        <v>265</v>
      </c>
      <c r="L48" s="39"/>
      <c r="M48" s="11">
        <v>14</v>
      </c>
      <c r="N48" s="78" t="s">
        <v>77</v>
      </c>
      <c r="O48" s="78" t="s">
        <v>184</v>
      </c>
      <c r="P48" s="79"/>
    </row>
    <row r="49" spans="1:16" s="2" customFormat="1" ht="19.5" customHeight="1">
      <c r="A49" s="1">
        <v>48</v>
      </c>
      <c r="B49" s="18" t="s">
        <v>488</v>
      </c>
      <c r="C49" s="20" t="s">
        <v>487</v>
      </c>
      <c r="D49" s="94" t="s">
        <v>317</v>
      </c>
      <c r="E49" s="19">
        <v>65</v>
      </c>
      <c r="F49" s="19">
        <f t="shared" si="3"/>
        <v>65</v>
      </c>
      <c r="G49" s="36">
        <f t="shared" si="2"/>
      </c>
      <c r="H49" s="36" t="str">
        <f t="shared" si="7"/>
        <v>○</v>
      </c>
      <c r="I49" s="19">
        <v>4</v>
      </c>
      <c r="J49" s="21">
        <f t="shared" si="5"/>
        <v>260</v>
      </c>
      <c r="K49" s="88" t="s">
        <v>303</v>
      </c>
      <c r="L49" s="27" t="s">
        <v>329</v>
      </c>
      <c r="M49" s="18">
        <v>14</v>
      </c>
      <c r="N49" s="75" t="s">
        <v>77</v>
      </c>
      <c r="O49" s="76" t="s">
        <v>486</v>
      </c>
      <c r="P49" s="75"/>
    </row>
    <row r="50" spans="1:16" s="2" customFormat="1" ht="19.5" customHeight="1">
      <c r="A50" s="1">
        <v>49</v>
      </c>
      <c r="B50" s="18" t="s">
        <v>485</v>
      </c>
      <c r="C50" s="20" t="s">
        <v>484</v>
      </c>
      <c r="D50" s="94" t="s">
        <v>317</v>
      </c>
      <c r="E50" s="19">
        <v>11.5</v>
      </c>
      <c r="F50" s="19">
        <f t="shared" si="3"/>
        <v>12</v>
      </c>
      <c r="G50" s="36" t="str">
        <f t="shared" si="2"/>
        <v>○</v>
      </c>
      <c r="H50" s="36">
        <f t="shared" si="7"/>
      </c>
      <c r="I50" s="19">
        <v>5.5</v>
      </c>
      <c r="J50" s="21">
        <v>63.26</v>
      </c>
      <c r="K50" s="88" t="s">
        <v>389</v>
      </c>
      <c r="L50" s="27" t="s">
        <v>483</v>
      </c>
      <c r="M50" s="18">
        <v>14</v>
      </c>
      <c r="N50" s="75" t="s">
        <v>77</v>
      </c>
      <c r="O50" s="76" t="s">
        <v>482</v>
      </c>
      <c r="P50" s="75" t="s">
        <v>354</v>
      </c>
    </row>
    <row r="51" spans="1:16" s="2" customFormat="1" ht="19.5" customHeight="1">
      <c r="A51" s="1">
        <v>50</v>
      </c>
      <c r="B51" s="18" t="s">
        <v>481</v>
      </c>
      <c r="C51" s="20" t="s">
        <v>480</v>
      </c>
      <c r="D51" s="94" t="s">
        <v>317</v>
      </c>
      <c r="E51" s="19">
        <v>15.8</v>
      </c>
      <c r="F51" s="19">
        <f t="shared" si="3"/>
        <v>16</v>
      </c>
      <c r="G51" s="36">
        <f t="shared" si="2"/>
      </c>
      <c r="H51" s="36" t="str">
        <f t="shared" si="7"/>
        <v>○</v>
      </c>
      <c r="I51" s="19">
        <v>5.3</v>
      </c>
      <c r="J51" s="21">
        <f t="shared" si="5"/>
        <v>83.74</v>
      </c>
      <c r="K51" s="88" t="s">
        <v>420</v>
      </c>
      <c r="L51" s="27" t="s">
        <v>405</v>
      </c>
      <c r="M51" s="18">
        <v>14</v>
      </c>
      <c r="N51" s="75" t="s">
        <v>77</v>
      </c>
      <c r="O51" s="76" t="s">
        <v>479</v>
      </c>
      <c r="P51" s="75" t="s">
        <v>354</v>
      </c>
    </row>
    <row r="52" spans="1:16" s="2" customFormat="1" ht="19.5" customHeight="1">
      <c r="A52" s="1">
        <v>51</v>
      </c>
      <c r="B52" s="18" t="s">
        <v>478</v>
      </c>
      <c r="C52" s="20" t="s">
        <v>477</v>
      </c>
      <c r="D52" s="94" t="s">
        <v>283</v>
      </c>
      <c r="E52" s="19">
        <v>22.2</v>
      </c>
      <c r="F52" s="19">
        <f t="shared" si="3"/>
        <v>22</v>
      </c>
      <c r="G52" s="36">
        <f t="shared" si="2"/>
      </c>
      <c r="H52" s="36" t="str">
        <f t="shared" si="7"/>
        <v>○</v>
      </c>
      <c r="I52" s="19">
        <v>4</v>
      </c>
      <c r="J52" s="21">
        <f t="shared" si="5"/>
        <v>88.8</v>
      </c>
      <c r="K52" s="88" t="s">
        <v>338</v>
      </c>
      <c r="L52" s="27" t="s">
        <v>412</v>
      </c>
      <c r="M52" s="18">
        <v>14</v>
      </c>
      <c r="N52" s="75" t="s">
        <v>77</v>
      </c>
      <c r="O52" s="76" t="s">
        <v>476</v>
      </c>
      <c r="P52" s="75"/>
    </row>
    <row r="53" spans="1:16" s="2" customFormat="1" ht="19.5" customHeight="1">
      <c r="A53" s="1">
        <v>52</v>
      </c>
      <c r="B53" s="18" t="s">
        <v>475</v>
      </c>
      <c r="C53" s="20" t="s">
        <v>474</v>
      </c>
      <c r="D53" s="94" t="s">
        <v>283</v>
      </c>
      <c r="E53" s="19">
        <v>7.6</v>
      </c>
      <c r="F53" s="19">
        <f t="shared" si="3"/>
        <v>8</v>
      </c>
      <c r="G53" s="36" t="str">
        <f t="shared" si="2"/>
        <v>○</v>
      </c>
      <c r="H53" s="36">
        <f t="shared" si="7"/>
      </c>
      <c r="I53" s="19">
        <v>4</v>
      </c>
      <c r="J53" s="21">
        <f t="shared" si="5"/>
        <v>30.4</v>
      </c>
      <c r="K53" s="88" t="s">
        <v>288</v>
      </c>
      <c r="L53" s="27" t="s">
        <v>329</v>
      </c>
      <c r="M53" s="18">
        <v>14</v>
      </c>
      <c r="N53" s="75" t="s">
        <v>77</v>
      </c>
      <c r="O53" s="76" t="s">
        <v>473</v>
      </c>
      <c r="P53" s="75"/>
    </row>
    <row r="54" spans="1:16" s="2" customFormat="1" ht="19.5" customHeight="1">
      <c r="A54" s="1">
        <v>53</v>
      </c>
      <c r="B54" s="18" t="s">
        <v>472</v>
      </c>
      <c r="C54" s="20" t="s">
        <v>471</v>
      </c>
      <c r="D54" s="94" t="s">
        <v>283</v>
      </c>
      <c r="E54" s="19">
        <v>4.5</v>
      </c>
      <c r="F54" s="19">
        <f t="shared" si="3"/>
        <v>5</v>
      </c>
      <c r="G54" s="36" t="str">
        <f t="shared" si="2"/>
        <v>○</v>
      </c>
      <c r="H54" s="36">
        <f t="shared" si="7"/>
      </c>
      <c r="I54" s="19">
        <v>3.3</v>
      </c>
      <c r="J54" s="19">
        <v>14.86</v>
      </c>
      <c r="K54" s="88" t="s">
        <v>288</v>
      </c>
      <c r="L54" s="27" t="s">
        <v>470</v>
      </c>
      <c r="M54" s="18">
        <v>14</v>
      </c>
      <c r="N54" s="75" t="s">
        <v>77</v>
      </c>
      <c r="O54" s="76" t="s">
        <v>469</v>
      </c>
      <c r="P54" s="75"/>
    </row>
    <row r="55" spans="1:16" s="2" customFormat="1" ht="19.5" customHeight="1">
      <c r="A55" s="1">
        <v>54</v>
      </c>
      <c r="B55" s="18" t="s">
        <v>468</v>
      </c>
      <c r="C55" s="20" t="s">
        <v>467</v>
      </c>
      <c r="D55" s="94" t="s">
        <v>466</v>
      </c>
      <c r="E55" s="19">
        <v>95</v>
      </c>
      <c r="F55" s="19">
        <f t="shared" si="3"/>
        <v>95</v>
      </c>
      <c r="G55" s="36">
        <f t="shared" si="2"/>
      </c>
      <c r="H55" s="36" t="str">
        <f t="shared" si="7"/>
        <v>○</v>
      </c>
      <c r="I55" s="19">
        <v>4.5</v>
      </c>
      <c r="J55" s="21">
        <f aca="true" t="shared" si="8" ref="J55:J63">E55*I55</f>
        <v>427.5</v>
      </c>
      <c r="K55" s="88" t="s">
        <v>420</v>
      </c>
      <c r="L55" s="27" t="s">
        <v>465</v>
      </c>
      <c r="M55" s="18">
        <v>14</v>
      </c>
      <c r="N55" s="75" t="s">
        <v>77</v>
      </c>
      <c r="O55" s="76" t="s">
        <v>464</v>
      </c>
      <c r="P55" s="75"/>
    </row>
    <row r="56" spans="1:16" s="2" customFormat="1" ht="19.5" customHeight="1">
      <c r="A56" s="1">
        <v>55</v>
      </c>
      <c r="B56" s="18" t="s">
        <v>463</v>
      </c>
      <c r="C56" s="20" t="s">
        <v>462</v>
      </c>
      <c r="D56" s="94" t="s">
        <v>317</v>
      </c>
      <c r="E56" s="19">
        <v>68</v>
      </c>
      <c r="F56" s="19">
        <f t="shared" si="3"/>
        <v>68</v>
      </c>
      <c r="G56" s="36">
        <f t="shared" si="2"/>
      </c>
      <c r="H56" s="36" t="str">
        <f t="shared" si="7"/>
        <v>○</v>
      </c>
      <c r="I56" s="19">
        <v>7</v>
      </c>
      <c r="J56" s="21">
        <f t="shared" si="8"/>
        <v>476</v>
      </c>
      <c r="K56" s="88" t="s">
        <v>303</v>
      </c>
      <c r="L56" s="27" t="s">
        <v>412</v>
      </c>
      <c r="M56" s="18">
        <v>20</v>
      </c>
      <c r="N56" s="75" t="s">
        <v>77</v>
      </c>
      <c r="O56" s="76" t="s">
        <v>461</v>
      </c>
      <c r="P56" s="75"/>
    </row>
    <row r="57" spans="1:16" s="2" customFormat="1" ht="19.5" customHeight="1">
      <c r="A57" s="1">
        <v>56</v>
      </c>
      <c r="B57" s="18" t="s">
        <v>460</v>
      </c>
      <c r="C57" s="20" t="s">
        <v>459</v>
      </c>
      <c r="D57" s="94" t="s">
        <v>283</v>
      </c>
      <c r="E57" s="19">
        <v>9.4</v>
      </c>
      <c r="F57" s="19">
        <f t="shared" si="3"/>
        <v>9</v>
      </c>
      <c r="G57" s="36" t="str">
        <f t="shared" si="2"/>
        <v>○</v>
      </c>
      <c r="H57" s="36">
        <f t="shared" si="7"/>
      </c>
      <c r="I57" s="19">
        <v>5</v>
      </c>
      <c r="J57" s="21">
        <f t="shared" si="8"/>
        <v>47</v>
      </c>
      <c r="K57" s="88" t="s">
        <v>264</v>
      </c>
      <c r="L57" s="27" t="s">
        <v>458</v>
      </c>
      <c r="M57" s="18">
        <v>14</v>
      </c>
      <c r="N57" s="75" t="s">
        <v>77</v>
      </c>
      <c r="O57" s="76" t="s">
        <v>457</v>
      </c>
      <c r="P57" s="75"/>
    </row>
    <row r="58" spans="1:16" s="2" customFormat="1" ht="19.5" customHeight="1">
      <c r="A58" s="1">
        <v>57</v>
      </c>
      <c r="B58" s="18" t="s">
        <v>456</v>
      </c>
      <c r="C58" s="20" t="s">
        <v>455</v>
      </c>
      <c r="D58" s="93" t="s">
        <v>283</v>
      </c>
      <c r="E58" s="19">
        <v>17.1</v>
      </c>
      <c r="F58" s="19">
        <f t="shared" si="3"/>
        <v>17</v>
      </c>
      <c r="G58" s="36">
        <f>IF(F58&lt;15,"○","")</f>
      </c>
      <c r="H58" s="36" t="str">
        <f>IF(F58&gt;=15,"○","")</f>
        <v>○</v>
      </c>
      <c r="I58" s="19">
        <v>5.1</v>
      </c>
      <c r="J58" s="21">
        <v>87.22</v>
      </c>
      <c r="K58" s="88" t="s">
        <v>264</v>
      </c>
      <c r="L58" s="27" t="s">
        <v>454</v>
      </c>
      <c r="M58" s="18">
        <v>14</v>
      </c>
      <c r="N58" s="75" t="s">
        <v>77</v>
      </c>
      <c r="O58" s="76" t="s">
        <v>453</v>
      </c>
      <c r="P58" s="75"/>
    </row>
    <row r="59" spans="1:16" s="2" customFormat="1" ht="19.5" customHeight="1">
      <c r="A59" s="1">
        <v>58</v>
      </c>
      <c r="B59" s="18" t="s">
        <v>452</v>
      </c>
      <c r="C59" s="20" t="s">
        <v>451</v>
      </c>
      <c r="D59" s="94" t="s">
        <v>283</v>
      </c>
      <c r="E59" s="19">
        <v>110</v>
      </c>
      <c r="F59" s="19">
        <f t="shared" si="3"/>
        <v>110</v>
      </c>
      <c r="G59" s="36">
        <f t="shared" si="2"/>
      </c>
      <c r="H59" s="36" t="str">
        <f aca="true" t="shared" si="9" ref="H59:H79">IF(F59&gt;=15,"○","")</f>
        <v>○</v>
      </c>
      <c r="I59" s="19">
        <v>4</v>
      </c>
      <c r="J59" s="21">
        <v>440.02</v>
      </c>
      <c r="K59" s="88" t="s">
        <v>450</v>
      </c>
      <c r="L59" s="27" t="s">
        <v>430</v>
      </c>
      <c r="M59" s="18">
        <v>14</v>
      </c>
      <c r="N59" s="75" t="s">
        <v>77</v>
      </c>
      <c r="O59" s="76" t="s">
        <v>449</v>
      </c>
      <c r="P59" s="75" t="s">
        <v>442</v>
      </c>
    </row>
    <row r="60" spans="1:16" s="2" customFormat="1" ht="19.5" customHeight="1">
      <c r="A60" s="1">
        <v>59</v>
      </c>
      <c r="B60" s="18" t="s">
        <v>448</v>
      </c>
      <c r="C60" s="20" t="s">
        <v>447</v>
      </c>
      <c r="D60" s="93" t="s">
        <v>283</v>
      </c>
      <c r="E60" s="19">
        <v>13.8</v>
      </c>
      <c r="F60" s="19">
        <f t="shared" si="3"/>
        <v>14</v>
      </c>
      <c r="G60" s="36" t="str">
        <f t="shared" si="2"/>
        <v>○</v>
      </c>
      <c r="H60" s="36">
        <f t="shared" si="9"/>
      </c>
      <c r="I60" s="19">
        <v>4.1</v>
      </c>
      <c r="J60" s="21">
        <f t="shared" si="8"/>
        <v>56.58</v>
      </c>
      <c r="K60" s="88" t="s">
        <v>338</v>
      </c>
      <c r="L60" s="27" t="s">
        <v>321</v>
      </c>
      <c r="M60" s="18">
        <v>14</v>
      </c>
      <c r="N60" s="75" t="s">
        <v>77</v>
      </c>
      <c r="O60" s="76" t="s">
        <v>446</v>
      </c>
      <c r="P60" s="75" t="s">
        <v>354</v>
      </c>
    </row>
    <row r="61" spans="1:16" s="2" customFormat="1" ht="19.5" customHeight="1">
      <c r="A61" s="1">
        <v>60</v>
      </c>
      <c r="B61" s="18" t="s">
        <v>445</v>
      </c>
      <c r="C61" s="20" t="s">
        <v>444</v>
      </c>
      <c r="D61" s="93" t="s">
        <v>283</v>
      </c>
      <c r="E61" s="19">
        <v>14.6</v>
      </c>
      <c r="F61" s="19">
        <f t="shared" si="3"/>
        <v>15</v>
      </c>
      <c r="G61" s="36">
        <f t="shared" si="2"/>
      </c>
      <c r="H61" s="36" t="str">
        <f t="shared" si="9"/>
        <v>○</v>
      </c>
      <c r="I61" s="19">
        <v>2.6</v>
      </c>
      <c r="J61" s="21">
        <f t="shared" si="8"/>
        <v>37.96</v>
      </c>
      <c r="K61" s="88" t="s">
        <v>389</v>
      </c>
      <c r="L61" s="27" t="s">
        <v>405</v>
      </c>
      <c r="M61" s="18">
        <v>14</v>
      </c>
      <c r="N61" s="75" t="s">
        <v>77</v>
      </c>
      <c r="O61" s="76" t="s">
        <v>443</v>
      </c>
      <c r="P61" s="75" t="s">
        <v>442</v>
      </c>
    </row>
    <row r="62" spans="1:16" s="2" customFormat="1" ht="19.5" customHeight="1">
      <c r="A62" s="1">
        <v>61</v>
      </c>
      <c r="B62" s="23" t="s">
        <v>737</v>
      </c>
      <c r="C62" s="24" t="s">
        <v>736</v>
      </c>
      <c r="D62" s="96" t="s">
        <v>586</v>
      </c>
      <c r="E62" s="26">
        <v>25.1</v>
      </c>
      <c r="F62" s="19">
        <f t="shared" si="3"/>
        <v>25</v>
      </c>
      <c r="G62" s="36">
        <f t="shared" si="2"/>
      </c>
      <c r="H62" s="36" t="str">
        <f t="shared" si="9"/>
        <v>○</v>
      </c>
      <c r="I62" s="26">
        <v>4</v>
      </c>
      <c r="J62" s="25">
        <f t="shared" si="8"/>
        <v>100.4</v>
      </c>
      <c r="K62" s="90" t="s">
        <v>525</v>
      </c>
      <c r="L62" s="27" t="s">
        <v>735</v>
      </c>
      <c r="M62" s="23">
        <v>14</v>
      </c>
      <c r="N62" s="80" t="s">
        <v>517</v>
      </c>
      <c r="O62" s="81" t="s">
        <v>734</v>
      </c>
      <c r="P62" s="80"/>
    </row>
    <row r="63" spans="1:16" s="2" customFormat="1" ht="19.5" customHeight="1">
      <c r="A63" s="1">
        <v>62</v>
      </c>
      <c r="B63" s="23" t="s">
        <v>733</v>
      </c>
      <c r="C63" s="24" t="s">
        <v>732</v>
      </c>
      <c r="D63" s="97" t="s">
        <v>586</v>
      </c>
      <c r="E63" s="26">
        <v>4</v>
      </c>
      <c r="F63" s="19">
        <f t="shared" si="3"/>
        <v>4</v>
      </c>
      <c r="G63" s="36" t="str">
        <f t="shared" si="2"/>
        <v>○</v>
      </c>
      <c r="H63" s="36">
        <f t="shared" si="9"/>
      </c>
      <c r="I63" s="26">
        <v>6</v>
      </c>
      <c r="J63" s="25">
        <f t="shared" si="8"/>
        <v>24</v>
      </c>
      <c r="K63" s="90" t="s">
        <v>519</v>
      </c>
      <c r="L63" s="27" t="s">
        <v>529</v>
      </c>
      <c r="M63" s="23">
        <v>14</v>
      </c>
      <c r="N63" s="80" t="s">
        <v>517</v>
      </c>
      <c r="O63" s="81" t="s">
        <v>731</v>
      </c>
      <c r="P63" s="80"/>
    </row>
    <row r="64" spans="1:16" s="2" customFormat="1" ht="19.5" customHeight="1">
      <c r="A64" s="1">
        <v>63</v>
      </c>
      <c r="B64" s="23" t="s">
        <v>730</v>
      </c>
      <c r="C64" s="24" t="s">
        <v>729</v>
      </c>
      <c r="D64" s="97" t="s">
        <v>586</v>
      </c>
      <c r="E64" s="26">
        <v>48.5</v>
      </c>
      <c r="F64" s="19">
        <f t="shared" si="3"/>
        <v>49</v>
      </c>
      <c r="G64" s="36">
        <f t="shared" si="2"/>
      </c>
      <c r="H64" s="36" t="str">
        <f t="shared" si="9"/>
        <v>○</v>
      </c>
      <c r="I64" s="26">
        <v>9.7</v>
      </c>
      <c r="J64" s="25">
        <v>470.46</v>
      </c>
      <c r="K64" s="90" t="s">
        <v>690</v>
      </c>
      <c r="L64" s="27" t="s">
        <v>539</v>
      </c>
      <c r="M64" s="23">
        <v>25</v>
      </c>
      <c r="N64" s="80" t="s">
        <v>517</v>
      </c>
      <c r="O64" s="81" t="s">
        <v>728</v>
      </c>
      <c r="P64" s="80"/>
    </row>
    <row r="65" spans="1:16" s="2" customFormat="1" ht="19.5" customHeight="1">
      <c r="A65" s="1">
        <v>64</v>
      </c>
      <c r="B65" s="23" t="s">
        <v>727</v>
      </c>
      <c r="C65" s="24" t="s">
        <v>726</v>
      </c>
      <c r="D65" s="97" t="s">
        <v>586</v>
      </c>
      <c r="E65" s="26">
        <v>21.5</v>
      </c>
      <c r="F65" s="19">
        <f t="shared" si="3"/>
        <v>22</v>
      </c>
      <c r="G65" s="36">
        <f t="shared" si="2"/>
      </c>
      <c r="H65" s="36" t="str">
        <f t="shared" si="9"/>
        <v>○</v>
      </c>
      <c r="I65" s="26">
        <v>9.5</v>
      </c>
      <c r="J65" s="25">
        <v>204.26</v>
      </c>
      <c r="K65" s="90" t="s">
        <v>725</v>
      </c>
      <c r="L65" s="27" t="s">
        <v>724</v>
      </c>
      <c r="M65" s="23">
        <v>25</v>
      </c>
      <c r="N65" s="80" t="s">
        <v>517</v>
      </c>
      <c r="O65" s="81" t="s">
        <v>723</v>
      </c>
      <c r="P65" s="80"/>
    </row>
    <row r="66" spans="1:16" s="2" customFormat="1" ht="19.5" customHeight="1">
      <c r="A66" s="1">
        <v>65</v>
      </c>
      <c r="B66" s="23" t="s">
        <v>722</v>
      </c>
      <c r="C66" s="24" t="s">
        <v>721</v>
      </c>
      <c r="D66" s="97" t="s">
        <v>586</v>
      </c>
      <c r="E66" s="26">
        <v>18.1</v>
      </c>
      <c r="F66" s="19">
        <f t="shared" si="3"/>
        <v>18</v>
      </c>
      <c r="G66" s="36">
        <f t="shared" si="2"/>
      </c>
      <c r="H66" s="36" t="str">
        <f t="shared" si="9"/>
        <v>○</v>
      </c>
      <c r="I66" s="26">
        <v>5</v>
      </c>
      <c r="J66" s="25">
        <v>90.51</v>
      </c>
      <c r="K66" s="90" t="s">
        <v>555</v>
      </c>
      <c r="L66" s="27" t="s">
        <v>546</v>
      </c>
      <c r="M66" s="23">
        <v>20</v>
      </c>
      <c r="N66" s="80" t="s">
        <v>517</v>
      </c>
      <c r="O66" s="81" t="s">
        <v>720</v>
      </c>
      <c r="P66" s="80"/>
    </row>
    <row r="67" spans="1:16" ht="19.5" customHeight="1">
      <c r="A67" s="1">
        <v>66</v>
      </c>
      <c r="B67" s="23" t="s">
        <v>719</v>
      </c>
      <c r="C67" s="30" t="s">
        <v>718</v>
      </c>
      <c r="D67" s="97" t="s">
        <v>566</v>
      </c>
      <c r="E67" s="26">
        <v>42</v>
      </c>
      <c r="F67" s="19">
        <f t="shared" si="3"/>
        <v>42</v>
      </c>
      <c r="G67" s="36">
        <f aca="true" t="shared" si="10" ref="G67:G79">IF(F67&lt;15,"○","")</f>
      </c>
      <c r="H67" s="36" t="str">
        <f t="shared" si="9"/>
        <v>○</v>
      </c>
      <c r="I67" s="26">
        <v>5</v>
      </c>
      <c r="J67" s="25">
        <f aca="true" t="shared" si="11" ref="J67:J75">E67*I67</f>
        <v>210</v>
      </c>
      <c r="K67" s="90" t="s">
        <v>555</v>
      </c>
      <c r="L67" s="27" t="s">
        <v>717</v>
      </c>
      <c r="M67" s="23">
        <v>14</v>
      </c>
      <c r="N67" s="80" t="s">
        <v>517</v>
      </c>
      <c r="O67" s="81" t="s">
        <v>716</v>
      </c>
      <c r="P67" s="80"/>
    </row>
    <row r="68" spans="1:16" ht="19.5" customHeight="1">
      <c r="A68" s="1">
        <v>67</v>
      </c>
      <c r="B68" s="23" t="s">
        <v>715</v>
      </c>
      <c r="C68" s="24" t="s">
        <v>714</v>
      </c>
      <c r="D68" s="96" t="s">
        <v>566</v>
      </c>
      <c r="E68" s="26">
        <v>9.4</v>
      </c>
      <c r="F68" s="19">
        <f aca="true" t="shared" si="12" ref="F68:F131">ROUND(E68,0)</f>
        <v>9</v>
      </c>
      <c r="G68" s="36" t="str">
        <f t="shared" si="10"/>
        <v>○</v>
      </c>
      <c r="H68" s="36">
        <f t="shared" si="9"/>
      </c>
      <c r="I68" s="26">
        <v>4.5</v>
      </c>
      <c r="J68" s="25">
        <f t="shared" si="11"/>
        <v>42.300000000000004</v>
      </c>
      <c r="K68" s="90" t="s">
        <v>555</v>
      </c>
      <c r="L68" s="27" t="s">
        <v>603</v>
      </c>
      <c r="M68" s="23">
        <v>14</v>
      </c>
      <c r="N68" s="80" t="s">
        <v>517</v>
      </c>
      <c r="O68" s="81" t="s">
        <v>713</v>
      </c>
      <c r="P68" s="80"/>
    </row>
    <row r="69" spans="1:16" s="2" customFormat="1" ht="19.5" customHeight="1">
      <c r="A69" s="1">
        <v>68</v>
      </c>
      <c r="B69" s="23" t="s">
        <v>712</v>
      </c>
      <c r="C69" s="24" t="s">
        <v>711</v>
      </c>
      <c r="D69" s="96" t="s">
        <v>566</v>
      </c>
      <c r="E69" s="26">
        <v>61.8</v>
      </c>
      <c r="F69" s="19">
        <f t="shared" si="12"/>
        <v>62</v>
      </c>
      <c r="G69" s="36">
        <f t="shared" si="10"/>
      </c>
      <c r="H69" s="36" t="str">
        <f t="shared" si="9"/>
        <v>○</v>
      </c>
      <c r="I69" s="26">
        <v>4.6</v>
      </c>
      <c r="J69" s="25">
        <f t="shared" si="11"/>
        <v>284.28</v>
      </c>
      <c r="K69" s="90" t="s">
        <v>525</v>
      </c>
      <c r="L69" s="27" t="s">
        <v>578</v>
      </c>
      <c r="M69" s="23">
        <v>14</v>
      </c>
      <c r="N69" s="80" t="s">
        <v>517</v>
      </c>
      <c r="O69" s="81" t="s">
        <v>710</v>
      </c>
      <c r="P69" s="80"/>
    </row>
    <row r="70" spans="1:16" s="2" customFormat="1" ht="19.5" customHeight="1">
      <c r="A70" s="1">
        <v>69</v>
      </c>
      <c r="B70" s="23" t="s">
        <v>709</v>
      </c>
      <c r="C70" s="24" t="s">
        <v>708</v>
      </c>
      <c r="D70" s="96" t="s">
        <v>707</v>
      </c>
      <c r="E70" s="26">
        <v>10.4</v>
      </c>
      <c r="F70" s="19">
        <f t="shared" si="12"/>
        <v>10</v>
      </c>
      <c r="G70" s="36" t="str">
        <f t="shared" si="10"/>
        <v>○</v>
      </c>
      <c r="H70" s="36">
        <f t="shared" si="9"/>
      </c>
      <c r="I70" s="26">
        <v>5</v>
      </c>
      <c r="J70" s="25">
        <f t="shared" si="11"/>
        <v>52</v>
      </c>
      <c r="K70" s="90" t="s">
        <v>555</v>
      </c>
      <c r="L70" s="27" t="s">
        <v>660</v>
      </c>
      <c r="M70" s="23">
        <v>14</v>
      </c>
      <c r="N70" s="80" t="s">
        <v>517</v>
      </c>
      <c r="O70" s="81" t="s">
        <v>706</v>
      </c>
      <c r="P70" s="80"/>
    </row>
    <row r="71" spans="1:16" s="2" customFormat="1" ht="19.5" customHeight="1">
      <c r="A71" s="1">
        <v>70</v>
      </c>
      <c r="B71" s="9" t="s">
        <v>96</v>
      </c>
      <c r="C71" s="8" t="s">
        <v>261</v>
      </c>
      <c r="D71" s="95" t="s">
        <v>139</v>
      </c>
      <c r="E71" s="10">
        <v>35.7</v>
      </c>
      <c r="F71" s="19">
        <f t="shared" si="12"/>
        <v>36</v>
      </c>
      <c r="G71" s="36">
        <f t="shared" si="10"/>
      </c>
      <c r="H71" s="36" t="str">
        <f t="shared" si="9"/>
        <v>○</v>
      </c>
      <c r="I71" s="10">
        <v>4</v>
      </c>
      <c r="J71" s="10">
        <v>142.81</v>
      </c>
      <c r="K71" s="89" t="s">
        <v>236</v>
      </c>
      <c r="L71" s="39" t="s">
        <v>272</v>
      </c>
      <c r="M71" s="11">
        <v>25</v>
      </c>
      <c r="N71" s="78" t="s">
        <v>77</v>
      </c>
      <c r="O71" s="78" t="s">
        <v>160</v>
      </c>
      <c r="P71" s="79"/>
    </row>
    <row r="72" spans="1:16" s="2" customFormat="1" ht="19.5" customHeight="1">
      <c r="A72" s="1">
        <v>71</v>
      </c>
      <c r="B72" s="9" t="s">
        <v>97</v>
      </c>
      <c r="C72" s="8" t="s">
        <v>28</v>
      </c>
      <c r="D72" s="95" t="s">
        <v>139</v>
      </c>
      <c r="E72" s="10">
        <v>2.2</v>
      </c>
      <c r="F72" s="19">
        <f t="shared" si="12"/>
        <v>2</v>
      </c>
      <c r="G72" s="36" t="str">
        <f t="shared" si="10"/>
        <v>○</v>
      </c>
      <c r="H72" s="36">
        <f t="shared" si="9"/>
      </c>
      <c r="I72" s="10">
        <v>3.8</v>
      </c>
      <c r="J72" s="10">
        <f t="shared" si="11"/>
        <v>8.36</v>
      </c>
      <c r="K72" s="89" t="s">
        <v>265</v>
      </c>
      <c r="L72" s="39" t="s">
        <v>227</v>
      </c>
      <c r="M72" s="11">
        <v>14</v>
      </c>
      <c r="N72" s="78" t="s">
        <v>77</v>
      </c>
      <c r="O72" s="78" t="s">
        <v>161</v>
      </c>
      <c r="P72" s="79"/>
    </row>
    <row r="73" spans="1:16" s="2" customFormat="1" ht="19.5" customHeight="1">
      <c r="A73" s="1">
        <v>72</v>
      </c>
      <c r="B73" s="9" t="s">
        <v>114</v>
      </c>
      <c r="C73" s="8" t="s">
        <v>46</v>
      </c>
      <c r="D73" s="95" t="s">
        <v>144</v>
      </c>
      <c r="E73" s="10">
        <v>31.8</v>
      </c>
      <c r="F73" s="19">
        <f t="shared" si="12"/>
        <v>32</v>
      </c>
      <c r="G73" s="36">
        <f t="shared" si="10"/>
      </c>
      <c r="H73" s="36" t="str">
        <f t="shared" si="9"/>
        <v>○</v>
      </c>
      <c r="I73" s="10">
        <v>4</v>
      </c>
      <c r="J73" s="10">
        <f t="shared" si="11"/>
        <v>127.2</v>
      </c>
      <c r="K73" s="89" t="s">
        <v>236</v>
      </c>
      <c r="L73" s="39" t="s">
        <v>228</v>
      </c>
      <c r="M73" s="11">
        <v>14</v>
      </c>
      <c r="N73" s="78" t="s">
        <v>77</v>
      </c>
      <c r="O73" s="78" t="s">
        <v>178</v>
      </c>
      <c r="P73" s="79"/>
    </row>
    <row r="74" spans="1:16" s="2" customFormat="1" ht="19.5" customHeight="1">
      <c r="A74" s="1">
        <v>73</v>
      </c>
      <c r="B74" s="9" t="s">
        <v>115</v>
      </c>
      <c r="C74" s="8" t="s">
        <v>47</v>
      </c>
      <c r="D74" s="95" t="s">
        <v>145</v>
      </c>
      <c r="E74" s="10">
        <v>7.8</v>
      </c>
      <c r="F74" s="19">
        <f t="shared" si="12"/>
        <v>8</v>
      </c>
      <c r="G74" s="36" t="str">
        <f t="shared" si="10"/>
        <v>○</v>
      </c>
      <c r="H74" s="36">
        <f t="shared" si="9"/>
      </c>
      <c r="I74" s="10">
        <v>4.6</v>
      </c>
      <c r="J74" s="10">
        <f t="shared" si="11"/>
        <v>35.879999999999995</v>
      </c>
      <c r="K74" s="89" t="s">
        <v>221</v>
      </c>
      <c r="L74" s="39"/>
      <c r="M74" s="11"/>
      <c r="N74" s="78" t="s">
        <v>77</v>
      </c>
      <c r="O74" s="78" t="s">
        <v>179</v>
      </c>
      <c r="P74" s="79"/>
    </row>
    <row r="75" spans="1:16" s="2" customFormat="1" ht="19.5" customHeight="1">
      <c r="A75" s="1">
        <v>74</v>
      </c>
      <c r="B75" s="9" t="s">
        <v>117</v>
      </c>
      <c r="C75" s="8" t="s">
        <v>15</v>
      </c>
      <c r="D75" s="95" t="s">
        <v>145</v>
      </c>
      <c r="E75" s="10">
        <v>10.7</v>
      </c>
      <c r="F75" s="19">
        <f t="shared" si="12"/>
        <v>11</v>
      </c>
      <c r="G75" s="36" t="str">
        <f t="shared" si="10"/>
        <v>○</v>
      </c>
      <c r="H75" s="36">
        <f t="shared" si="9"/>
      </c>
      <c r="I75" s="10">
        <v>3.6</v>
      </c>
      <c r="J75" s="10">
        <f t="shared" si="11"/>
        <v>38.519999999999996</v>
      </c>
      <c r="K75" s="89" t="s">
        <v>221</v>
      </c>
      <c r="L75" s="39"/>
      <c r="M75" s="11"/>
      <c r="N75" s="78" t="s">
        <v>77</v>
      </c>
      <c r="O75" s="78" t="s">
        <v>180</v>
      </c>
      <c r="P75" s="79"/>
    </row>
    <row r="76" spans="1:16" s="2" customFormat="1" ht="19.5" customHeight="1">
      <c r="A76" s="1">
        <v>75</v>
      </c>
      <c r="B76" s="9" t="s">
        <v>133</v>
      </c>
      <c r="C76" s="8" t="s">
        <v>17</v>
      </c>
      <c r="D76" s="95" t="s">
        <v>139</v>
      </c>
      <c r="E76" s="10">
        <v>7</v>
      </c>
      <c r="F76" s="19">
        <f t="shared" si="12"/>
        <v>7</v>
      </c>
      <c r="G76" s="36" t="str">
        <f t="shared" si="10"/>
        <v>○</v>
      </c>
      <c r="H76" s="36">
        <f t="shared" si="9"/>
      </c>
      <c r="I76" s="10">
        <v>2.5</v>
      </c>
      <c r="J76" s="10">
        <f aca="true" t="shared" si="13" ref="J76:J108">E76*I76</f>
        <v>17.5</v>
      </c>
      <c r="K76" s="89" t="s">
        <v>265</v>
      </c>
      <c r="L76" s="39" t="s">
        <v>273</v>
      </c>
      <c r="M76" s="11">
        <v>14</v>
      </c>
      <c r="N76" s="78" t="s">
        <v>77</v>
      </c>
      <c r="O76" s="78" t="s">
        <v>197</v>
      </c>
      <c r="P76" s="79"/>
    </row>
    <row r="77" spans="1:16" s="2" customFormat="1" ht="19.5" customHeight="1">
      <c r="A77" s="1">
        <v>76</v>
      </c>
      <c r="B77" s="9" t="s">
        <v>84</v>
      </c>
      <c r="C77" s="8" t="s">
        <v>5</v>
      </c>
      <c r="D77" s="95" t="s">
        <v>139</v>
      </c>
      <c r="E77" s="10">
        <v>5</v>
      </c>
      <c r="F77" s="19">
        <f t="shared" si="12"/>
        <v>5</v>
      </c>
      <c r="G77" s="36" t="str">
        <f t="shared" si="10"/>
        <v>○</v>
      </c>
      <c r="H77" s="36">
        <f t="shared" si="9"/>
      </c>
      <c r="I77" s="10">
        <v>4.1</v>
      </c>
      <c r="J77" s="10">
        <f t="shared" si="13"/>
        <v>20.5</v>
      </c>
      <c r="K77" s="89" t="s">
        <v>265</v>
      </c>
      <c r="L77" s="39" t="s">
        <v>219</v>
      </c>
      <c r="M77" s="11">
        <v>14</v>
      </c>
      <c r="N77" s="78" t="s">
        <v>77</v>
      </c>
      <c r="O77" s="78" t="s">
        <v>70</v>
      </c>
      <c r="P77" s="79"/>
    </row>
    <row r="78" spans="1:16" s="2" customFormat="1" ht="19.5" customHeight="1">
      <c r="A78" s="1">
        <v>77</v>
      </c>
      <c r="B78" s="9" t="s">
        <v>85</v>
      </c>
      <c r="C78" s="8" t="s">
        <v>6</v>
      </c>
      <c r="D78" s="95" t="s">
        <v>139</v>
      </c>
      <c r="E78" s="10">
        <v>15.5</v>
      </c>
      <c r="F78" s="19">
        <f t="shared" si="12"/>
        <v>16</v>
      </c>
      <c r="G78" s="36">
        <f t="shared" si="10"/>
      </c>
      <c r="H78" s="36" t="str">
        <f t="shared" si="9"/>
        <v>○</v>
      </c>
      <c r="I78" s="10">
        <v>4</v>
      </c>
      <c r="J78" s="10">
        <f t="shared" si="13"/>
        <v>62</v>
      </c>
      <c r="K78" s="89" t="s">
        <v>221</v>
      </c>
      <c r="L78" s="39" t="s">
        <v>230</v>
      </c>
      <c r="M78" s="11">
        <v>14</v>
      </c>
      <c r="N78" s="78" t="s">
        <v>77</v>
      </c>
      <c r="O78" s="78" t="s">
        <v>71</v>
      </c>
      <c r="P78" s="79"/>
    </row>
    <row r="79" spans="1:16" s="2" customFormat="1" ht="19.5" customHeight="1">
      <c r="A79" s="1">
        <v>78</v>
      </c>
      <c r="B79" s="9" t="s">
        <v>86</v>
      </c>
      <c r="C79" s="8" t="s">
        <v>7</v>
      </c>
      <c r="D79" s="95" t="s">
        <v>139</v>
      </c>
      <c r="E79" s="10">
        <v>15.3</v>
      </c>
      <c r="F79" s="19">
        <f t="shared" si="12"/>
        <v>15</v>
      </c>
      <c r="G79" s="36">
        <f t="shared" si="10"/>
      </c>
      <c r="H79" s="36" t="str">
        <f t="shared" si="9"/>
        <v>○</v>
      </c>
      <c r="I79" s="10">
        <v>5</v>
      </c>
      <c r="J79" s="10">
        <f t="shared" si="13"/>
        <v>76.5</v>
      </c>
      <c r="K79" s="89" t="s">
        <v>235</v>
      </c>
      <c r="L79" s="39" t="s">
        <v>231</v>
      </c>
      <c r="M79" s="11">
        <v>14</v>
      </c>
      <c r="N79" s="78" t="s">
        <v>77</v>
      </c>
      <c r="O79" s="78" t="s">
        <v>72</v>
      </c>
      <c r="P79" s="79"/>
    </row>
    <row r="80" spans="1:16" s="2" customFormat="1" ht="19.5" customHeight="1">
      <c r="A80" s="1">
        <v>79</v>
      </c>
      <c r="B80" s="9" t="s">
        <v>257</v>
      </c>
      <c r="C80" s="8" t="s">
        <v>8</v>
      </c>
      <c r="D80" s="95" t="s">
        <v>139</v>
      </c>
      <c r="E80" s="10">
        <v>8.6</v>
      </c>
      <c r="F80" s="19">
        <f t="shared" si="12"/>
        <v>9</v>
      </c>
      <c r="G80" s="36" t="str">
        <f>IF(F80&lt;15,"○","")</f>
        <v>○</v>
      </c>
      <c r="H80" s="36">
        <f>IF(F80&gt;=15,"○","")</f>
      </c>
      <c r="I80" s="10">
        <v>4</v>
      </c>
      <c r="J80" s="10">
        <f t="shared" si="13"/>
        <v>34.4</v>
      </c>
      <c r="K80" s="89" t="s">
        <v>264</v>
      </c>
      <c r="L80" s="39" t="s">
        <v>217</v>
      </c>
      <c r="M80" s="11">
        <v>14</v>
      </c>
      <c r="N80" s="78" t="s">
        <v>77</v>
      </c>
      <c r="O80" s="78" t="s">
        <v>73</v>
      </c>
      <c r="P80" s="79"/>
    </row>
    <row r="81" spans="1:16" s="2" customFormat="1" ht="19.5" customHeight="1">
      <c r="A81" s="1">
        <v>80</v>
      </c>
      <c r="B81" s="9" t="s">
        <v>81</v>
      </c>
      <c r="C81" s="8" t="s">
        <v>2</v>
      </c>
      <c r="D81" s="95" t="s">
        <v>139</v>
      </c>
      <c r="E81" s="10">
        <v>3.6</v>
      </c>
      <c r="F81" s="19">
        <f t="shared" si="12"/>
        <v>4</v>
      </c>
      <c r="G81" s="36" t="str">
        <f aca="true" t="shared" si="14" ref="G81:G100">IF(F81&lt;15,"○","")</f>
        <v>○</v>
      </c>
      <c r="H81" s="36">
        <f aca="true" t="shared" si="15" ref="H81:H100">IF(F81&gt;=15,"○","")</f>
      </c>
      <c r="I81" s="10">
        <v>4.1</v>
      </c>
      <c r="J81" s="10">
        <f t="shared" si="13"/>
        <v>14.76</v>
      </c>
      <c r="K81" s="89" t="s">
        <v>266</v>
      </c>
      <c r="L81" s="39" t="s">
        <v>232</v>
      </c>
      <c r="M81" s="11">
        <v>14</v>
      </c>
      <c r="N81" s="78" t="s">
        <v>77</v>
      </c>
      <c r="O81" s="78" t="s">
        <v>67</v>
      </c>
      <c r="P81" s="79"/>
    </row>
    <row r="82" spans="1:16" s="2" customFormat="1" ht="19.5" customHeight="1">
      <c r="A82" s="1">
        <v>81</v>
      </c>
      <c r="B82" s="9" t="s">
        <v>99</v>
      </c>
      <c r="C82" s="8" t="s">
        <v>30</v>
      </c>
      <c r="D82" s="95" t="s">
        <v>140</v>
      </c>
      <c r="E82" s="10">
        <v>12.5</v>
      </c>
      <c r="F82" s="19">
        <f t="shared" si="12"/>
        <v>13</v>
      </c>
      <c r="G82" s="36" t="str">
        <f t="shared" si="14"/>
        <v>○</v>
      </c>
      <c r="H82" s="36">
        <f t="shared" si="15"/>
      </c>
      <c r="I82" s="10">
        <v>5.5</v>
      </c>
      <c r="J82" s="10">
        <f t="shared" si="13"/>
        <v>68.75</v>
      </c>
      <c r="K82" s="89" t="s">
        <v>221</v>
      </c>
      <c r="L82" s="39" t="s">
        <v>233</v>
      </c>
      <c r="M82" s="11">
        <v>14</v>
      </c>
      <c r="N82" s="78" t="s">
        <v>77</v>
      </c>
      <c r="O82" s="78" t="s">
        <v>163</v>
      </c>
      <c r="P82" s="79"/>
    </row>
    <row r="83" spans="1:16" s="2" customFormat="1" ht="19.5" customHeight="1">
      <c r="A83" s="1">
        <v>82</v>
      </c>
      <c r="B83" s="9" t="s">
        <v>116</v>
      </c>
      <c r="C83" s="8" t="s">
        <v>31</v>
      </c>
      <c r="D83" s="95" t="s">
        <v>140</v>
      </c>
      <c r="E83" s="10">
        <v>14</v>
      </c>
      <c r="F83" s="19">
        <f t="shared" si="12"/>
        <v>14</v>
      </c>
      <c r="G83" s="36" t="str">
        <f t="shared" si="14"/>
        <v>○</v>
      </c>
      <c r="H83" s="36">
        <f t="shared" si="15"/>
      </c>
      <c r="I83" s="10">
        <v>5.5</v>
      </c>
      <c r="J83" s="10">
        <f t="shared" si="13"/>
        <v>77</v>
      </c>
      <c r="K83" s="89" t="s">
        <v>265</v>
      </c>
      <c r="L83" s="39" t="s">
        <v>234</v>
      </c>
      <c r="M83" s="11">
        <v>14</v>
      </c>
      <c r="N83" s="78" t="s">
        <v>77</v>
      </c>
      <c r="O83" s="78" t="s">
        <v>164</v>
      </c>
      <c r="P83" s="79"/>
    </row>
    <row r="84" spans="1:16" s="2" customFormat="1" ht="19.5" customHeight="1">
      <c r="A84" s="1">
        <v>83</v>
      </c>
      <c r="B84" s="9" t="s">
        <v>120</v>
      </c>
      <c r="C84" s="8" t="s">
        <v>50</v>
      </c>
      <c r="D84" s="95" t="s">
        <v>140</v>
      </c>
      <c r="E84" s="10">
        <v>9</v>
      </c>
      <c r="F84" s="19">
        <f t="shared" si="12"/>
        <v>9</v>
      </c>
      <c r="G84" s="36" t="str">
        <f t="shared" si="14"/>
        <v>○</v>
      </c>
      <c r="H84" s="36">
        <f t="shared" si="15"/>
      </c>
      <c r="I84" s="10">
        <v>5.5</v>
      </c>
      <c r="J84" s="10">
        <f t="shared" si="13"/>
        <v>49.5</v>
      </c>
      <c r="K84" s="89" t="s">
        <v>265</v>
      </c>
      <c r="L84" s="39"/>
      <c r="M84" s="11">
        <v>14</v>
      </c>
      <c r="N84" s="78" t="s">
        <v>77</v>
      </c>
      <c r="O84" s="78" t="s">
        <v>183</v>
      </c>
      <c r="P84" s="79"/>
    </row>
    <row r="85" spans="1:16" s="2" customFormat="1" ht="19.5" customHeight="1">
      <c r="A85" s="1">
        <v>84</v>
      </c>
      <c r="B85" s="9" t="s">
        <v>128</v>
      </c>
      <c r="C85" s="8" t="s">
        <v>58</v>
      </c>
      <c r="D85" s="95" t="s">
        <v>140</v>
      </c>
      <c r="E85" s="12">
        <v>5.9</v>
      </c>
      <c r="F85" s="19">
        <f t="shared" si="12"/>
        <v>6</v>
      </c>
      <c r="G85" s="36" t="str">
        <f t="shared" si="14"/>
        <v>○</v>
      </c>
      <c r="H85" s="36">
        <f t="shared" si="15"/>
      </c>
      <c r="I85" s="10">
        <v>3.5</v>
      </c>
      <c r="J85" s="10">
        <f t="shared" si="13"/>
        <v>20.650000000000002</v>
      </c>
      <c r="K85" s="89" t="s">
        <v>265</v>
      </c>
      <c r="L85" s="39" t="s">
        <v>248</v>
      </c>
      <c r="M85" s="11">
        <v>14</v>
      </c>
      <c r="N85" s="78" t="s">
        <v>77</v>
      </c>
      <c r="O85" s="78" t="s">
        <v>191</v>
      </c>
      <c r="P85" s="79"/>
    </row>
    <row r="86" spans="1:16" s="2" customFormat="1" ht="19.5" customHeight="1">
      <c r="A86" s="1">
        <v>85</v>
      </c>
      <c r="B86" s="9" t="s">
        <v>132</v>
      </c>
      <c r="C86" s="8" t="s">
        <v>16</v>
      </c>
      <c r="D86" s="95" t="s">
        <v>140</v>
      </c>
      <c r="E86" s="10">
        <v>12.5</v>
      </c>
      <c r="F86" s="19">
        <f t="shared" si="12"/>
        <v>13</v>
      </c>
      <c r="G86" s="36" t="str">
        <f t="shared" si="14"/>
        <v>○</v>
      </c>
      <c r="H86" s="36">
        <f t="shared" si="15"/>
      </c>
      <c r="I86" s="10">
        <v>4</v>
      </c>
      <c r="J86" s="10">
        <f t="shared" si="13"/>
        <v>50</v>
      </c>
      <c r="K86" s="89" t="s">
        <v>264</v>
      </c>
      <c r="L86" s="39" t="s">
        <v>229</v>
      </c>
      <c r="M86" s="11">
        <v>14</v>
      </c>
      <c r="N86" s="78" t="s">
        <v>77</v>
      </c>
      <c r="O86" s="78" t="s">
        <v>196</v>
      </c>
      <c r="P86" s="79"/>
    </row>
    <row r="87" spans="1:16" s="2" customFormat="1" ht="19.5" customHeight="1">
      <c r="A87" s="1">
        <v>86</v>
      </c>
      <c r="B87" s="9" t="s">
        <v>134</v>
      </c>
      <c r="C87" s="8" t="s">
        <v>19</v>
      </c>
      <c r="D87" s="95" t="s">
        <v>140</v>
      </c>
      <c r="E87" s="10">
        <v>14.6</v>
      </c>
      <c r="F87" s="19">
        <f t="shared" si="12"/>
        <v>15</v>
      </c>
      <c r="G87" s="36">
        <f t="shared" si="14"/>
      </c>
      <c r="H87" s="36" t="str">
        <f t="shared" si="15"/>
        <v>○</v>
      </c>
      <c r="I87" s="10">
        <v>3.6</v>
      </c>
      <c r="J87" s="10">
        <f t="shared" si="13"/>
        <v>52.56</v>
      </c>
      <c r="K87" s="89" t="s">
        <v>221</v>
      </c>
      <c r="L87" s="39" t="s">
        <v>274</v>
      </c>
      <c r="M87" s="11">
        <v>14</v>
      </c>
      <c r="N87" s="78" t="s">
        <v>77</v>
      </c>
      <c r="O87" s="78" t="s">
        <v>198</v>
      </c>
      <c r="P87" s="79"/>
    </row>
    <row r="88" spans="1:16" s="2" customFormat="1" ht="19.5" customHeight="1">
      <c r="A88" s="1">
        <v>87</v>
      </c>
      <c r="B88" s="9" t="s">
        <v>135</v>
      </c>
      <c r="C88" s="8" t="s">
        <v>20</v>
      </c>
      <c r="D88" s="95" t="s">
        <v>140</v>
      </c>
      <c r="E88" s="10">
        <v>21.6</v>
      </c>
      <c r="F88" s="19">
        <f t="shared" si="12"/>
        <v>22</v>
      </c>
      <c r="G88" s="36">
        <f t="shared" si="14"/>
      </c>
      <c r="H88" s="36" t="str">
        <f t="shared" si="15"/>
        <v>○</v>
      </c>
      <c r="I88" s="10">
        <v>3.65</v>
      </c>
      <c r="J88" s="10">
        <f t="shared" si="13"/>
        <v>78.84</v>
      </c>
      <c r="K88" s="89" t="s">
        <v>267</v>
      </c>
      <c r="L88" s="39" t="s">
        <v>274</v>
      </c>
      <c r="M88" s="11">
        <v>14</v>
      </c>
      <c r="N88" s="78" t="s">
        <v>77</v>
      </c>
      <c r="O88" s="78" t="s">
        <v>199</v>
      </c>
      <c r="P88" s="79"/>
    </row>
    <row r="89" spans="1:16" s="2" customFormat="1" ht="19.5" customHeight="1">
      <c r="A89" s="1">
        <v>88</v>
      </c>
      <c r="B89" s="9" t="s">
        <v>136</v>
      </c>
      <c r="C89" s="8" t="s">
        <v>21</v>
      </c>
      <c r="D89" s="95" t="s">
        <v>143</v>
      </c>
      <c r="E89" s="10">
        <v>14.4</v>
      </c>
      <c r="F89" s="19">
        <f t="shared" si="12"/>
        <v>14</v>
      </c>
      <c r="G89" s="36" t="str">
        <f t="shared" si="14"/>
        <v>○</v>
      </c>
      <c r="H89" s="36">
        <f t="shared" si="15"/>
      </c>
      <c r="I89" s="10">
        <v>3.6</v>
      </c>
      <c r="J89" s="10">
        <f t="shared" si="13"/>
        <v>51.84</v>
      </c>
      <c r="K89" s="89" t="s">
        <v>221</v>
      </c>
      <c r="L89" s="39"/>
      <c r="M89" s="11">
        <v>14</v>
      </c>
      <c r="N89" s="78" t="s">
        <v>77</v>
      </c>
      <c r="O89" s="78" t="s">
        <v>200</v>
      </c>
      <c r="P89" s="79"/>
    </row>
    <row r="90" spans="1:16" s="2" customFormat="1" ht="19.5" customHeight="1">
      <c r="A90" s="1">
        <v>89</v>
      </c>
      <c r="B90" s="9" t="s">
        <v>137</v>
      </c>
      <c r="C90" s="8" t="s">
        <v>22</v>
      </c>
      <c r="D90" s="95" t="s">
        <v>143</v>
      </c>
      <c r="E90" s="10">
        <v>6</v>
      </c>
      <c r="F90" s="19">
        <f t="shared" si="12"/>
        <v>6</v>
      </c>
      <c r="G90" s="36" t="str">
        <f t="shared" si="14"/>
        <v>○</v>
      </c>
      <c r="H90" s="36">
        <f t="shared" si="15"/>
      </c>
      <c r="I90" s="10">
        <v>3.6</v>
      </c>
      <c r="J90" s="10">
        <f t="shared" si="13"/>
        <v>21.6</v>
      </c>
      <c r="K90" s="89" t="s">
        <v>266</v>
      </c>
      <c r="L90" s="39"/>
      <c r="M90" s="11">
        <v>14</v>
      </c>
      <c r="N90" s="78" t="s">
        <v>77</v>
      </c>
      <c r="O90" s="78" t="s">
        <v>201</v>
      </c>
      <c r="P90" s="79"/>
    </row>
    <row r="91" spans="1:16" s="2" customFormat="1" ht="19.5" customHeight="1">
      <c r="A91" s="1">
        <v>90</v>
      </c>
      <c r="B91" s="9" t="s">
        <v>138</v>
      </c>
      <c r="C91" s="8" t="s">
        <v>23</v>
      </c>
      <c r="D91" s="95" t="s">
        <v>143</v>
      </c>
      <c r="E91" s="12">
        <v>8.5</v>
      </c>
      <c r="F91" s="19">
        <f t="shared" si="12"/>
        <v>9</v>
      </c>
      <c r="G91" s="36" t="str">
        <f t="shared" si="14"/>
        <v>○</v>
      </c>
      <c r="H91" s="36">
        <f t="shared" si="15"/>
      </c>
      <c r="I91" s="10">
        <v>3.6</v>
      </c>
      <c r="J91" s="10">
        <f t="shared" si="13"/>
        <v>30.6</v>
      </c>
      <c r="K91" s="89" t="s">
        <v>221</v>
      </c>
      <c r="L91" s="39" t="s">
        <v>275</v>
      </c>
      <c r="M91" s="11">
        <v>14</v>
      </c>
      <c r="N91" s="78" t="s">
        <v>77</v>
      </c>
      <c r="O91" s="78" t="s">
        <v>202</v>
      </c>
      <c r="P91" s="79"/>
    </row>
    <row r="92" spans="1:16" s="2" customFormat="1" ht="19.5" customHeight="1">
      <c r="A92" s="1">
        <v>91</v>
      </c>
      <c r="B92" s="9" t="s">
        <v>112</v>
      </c>
      <c r="C92" s="8" t="s">
        <v>44</v>
      </c>
      <c r="D92" s="95" t="s">
        <v>140</v>
      </c>
      <c r="E92" s="10">
        <v>51</v>
      </c>
      <c r="F92" s="19">
        <f t="shared" si="12"/>
        <v>51</v>
      </c>
      <c r="G92" s="36">
        <f t="shared" si="14"/>
      </c>
      <c r="H92" s="36" t="str">
        <f t="shared" si="15"/>
        <v>○</v>
      </c>
      <c r="I92" s="10">
        <v>5</v>
      </c>
      <c r="J92" s="10">
        <f t="shared" si="13"/>
        <v>255</v>
      </c>
      <c r="K92" s="89" t="s">
        <v>236</v>
      </c>
      <c r="L92" s="39" t="s">
        <v>227</v>
      </c>
      <c r="M92" s="11">
        <v>14</v>
      </c>
      <c r="N92" s="78" t="s">
        <v>77</v>
      </c>
      <c r="O92" s="78" t="s">
        <v>176</v>
      </c>
      <c r="P92" s="79"/>
    </row>
    <row r="93" spans="1:16" s="2" customFormat="1" ht="19.5" customHeight="1">
      <c r="A93" s="1">
        <v>92</v>
      </c>
      <c r="B93" s="9" t="s">
        <v>113</v>
      </c>
      <c r="C93" s="8" t="s">
        <v>45</v>
      </c>
      <c r="D93" s="95" t="s">
        <v>140</v>
      </c>
      <c r="E93" s="10">
        <v>2.3</v>
      </c>
      <c r="F93" s="19">
        <f t="shared" si="12"/>
        <v>2</v>
      </c>
      <c r="G93" s="36" t="str">
        <f t="shared" si="14"/>
        <v>○</v>
      </c>
      <c r="H93" s="36">
        <f t="shared" si="15"/>
      </c>
      <c r="I93" s="10">
        <v>11.8</v>
      </c>
      <c r="J93" s="10">
        <f t="shared" si="13"/>
        <v>27.14</v>
      </c>
      <c r="K93" s="89" t="s">
        <v>266</v>
      </c>
      <c r="L93" s="39"/>
      <c r="M93" s="11">
        <v>14</v>
      </c>
      <c r="N93" s="78" t="s">
        <v>77</v>
      </c>
      <c r="O93" s="78" t="s">
        <v>177</v>
      </c>
      <c r="P93" s="79"/>
    </row>
    <row r="94" spans="1:16" s="2" customFormat="1" ht="19.5" customHeight="1">
      <c r="A94" s="1">
        <v>93</v>
      </c>
      <c r="B94" s="9" t="s">
        <v>100</v>
      </c>
      <c r="C94" s="8" t="s">
        <v>32</v>
      </c>
      <c r="D94" s="95" t="s">
        <v>142</v>
      </c>
      <c r="E94" s="10">
        <v>5.4</v>
      </c>
      <c r="F94" s="19">
        <f t="shared" si="12"/>
        <v>5</v>
      </c>
      <c r="G94" s="36" t="str">
        <f t="shared" si="14"/>
        <v>○</v>
      </c>
      <c r="H94" s="36">
        <f t="shared" si="15"/>
      </c>
      <c r="I94" s="10">
        <v>4.5</v>
      </c>
      <c r="J94" s="10">
        <f t="shared" si="13"/>
        <v>24.3</v>
      </c>
      <c r="K94" s="89" t="s">
        <v>265</v>
      </c>
      <c r="L94" s="39" t="s">
        <v>232</v>
      </c>
      <c r="M94" s="11">
        <v>14</v>
      </c>
      <c r="N94" s="78" t="s">
        <v>77</v>
      </c>
      <c r="O94" s="78" t="s">
        <v>165</v>
      </c>
      <c r="P94" s="79"/>
    </row>
    <row r="95" spans="1:16" s="2" customFormat="1" ht="19.5" customHeight="1">
      <c r="A95" s="1">
        <v>94</v>
      </c>
      <c r="B95" s="9" t="s">
        <v>101</v>
      </c>
      <c r="C95" s="8" t="s">
        <v>33</v>
      </c>
      <c r="D95" s="95" t="s">
        <v>142</v>
      </c>
      <c r="E95" s="10">
        <v>2.2</v>
      </c>
      <c r="F95" s="19">
        <f t="shared" si="12"/>
        <v>2</v>
      </c>
      <c r="G95" s="36" t="str">
        <f t="shared" si="14"/>
        <v>○</v>
      </c>
      <c r="H95" s="36">
        <f t="shared" si="15"/>
      </c>
      <c r="I95" s="10">
        <v>3.4</v>
      </c>
      <c r="J95" s="10">
        <f t="shared" si="13"/>
        <v>7.48</v>
      </c>
      <c r="K95" s="89" t="s">
        <v>265</v>
      </c>
      <c r="L95" s="39"/>
      <c r="M95" s="11"/>
      <c r="N95" s="78" t="s">
        <v>77</v>
      </c>
      <c r="O95" s="78" t="s">
        <v>166</v>
      </c>
      <c r="P95" s="79"/>
    </row>
    <row r="96" spans="1:16" s="2" customFormat="1" ht="19.5" customHeight="1">
      <c r="A96" s="1">
        <v>95</v>
      </c>
      <c r="B96" s="9" t="s">
        <v>102</v>
      </c>
      <c r="C96" s="8" t="s">
        <v>34</v>
      </c>
      <c r="D96" s="95" t="s">
        <v>142</v>
      </c>
      <c r="E96" s="10">
        <v>24.5</v>
      </c>
      <c r="F96" s="19">
        <f t="shared" si="12"/>
        <v>25</v>
      </c>
      <c r="G96" s="36">
        <f t="shared" si="14"/>
      </c>
      <c r="H96" s="36" t="str">
        <f t="shared" si="15"/>
        <v>○</v>
      </c>
      <c r="I96" s="10">
        <v>4</v>
      </c>
      <c r="J96" s="10">
        <f t="shared" si="13"/>
        <v>98</v>
      </c>
      <c r="K96" s="89" t="s">
        <v>267</v>
      </c>
      <c r="L96" s="39" t="s">
        <v>237</v>
      </c>
      <c r="M96" s="11">
        <v>14</v>
      </c>
      <c r="N96" s="78" t="s">
        <v>77</v>
      </c>
      <c r="O96" s="78" t="s">
        <v>167</v>
      </c>
      <c r="P96" s="79"/>
    </row>
    <row r="97" spans="1:16" s="2" customFormat="1" ht="19.5" customHeight="1">
      <c r="A97" s="1">
        <v>96</v>
      </c>
      <c r="B97" s="9" t="s">
        <v>90</v>
      </c>
      <c r="C97" s="8" t="s">
        <v>226</v>
      </c>
      <c r="D97" s="95" t="s">
        <v>142</v>
      </c>
      <c r="E97" s="10">
        <v>31.5</v>
      </c>
      <c r="F97" s="19">
        <f t="shared" si="12"/>
        <v>32</v>
      </c>
      <c r="G97" s="36">
        <f t="shared" si="14"/>
      </c>
      <c r="H97" s="36" t="str">
        <f t="shared" si="15"/>
        <v>○</v>
      </c>
      <c r="I97" s="10">
        <v>5</v>
      </c>
      <c r="J97" s="10">
        <f t="shared" si="13"/>
        <v>157.5</v>
      </c>
      <c r="K97" s="89" t="s">
        <v>269</v>
      </c>
      <c r="L97" s="39" t="s">
        <v>276</v>
      </c>
      <c r="M97" s="11">
        <v>14</v>
      </c>
      <c r="N97" s="78" t="s">
        <v>77</v>
      </c>
      <c r="O97" s="78" t="s">
        <v>154</v>
      </c>
      <c r="P97" s="79"/>
    </row>
    <row r="98" spans="1:16" s="2" customFormat="1" ht="19.5" customHeight="1">
      <c r="A98" s="1">
        <v>97</v>
      </c>
      <c r="B98" s="9" t="s">
        <v>91</v>
      </c>
      <c r="C98" s="8" t="s">
        <v>24</v>
      </c>
      <c r="D98" s="95" t="s">
        <v>142</v>
      </c>
      <c r="E98" s="10">
        <v>35</v>
      </c>
      <c r="F98" s="19">
        <f t="shared" si="12"/>
        <v>35</v>
      </c>
      <c r="G98" s="36">
        <f t="shared" si="14"/>
      </c>
      <c r="H98" s="36" t="str">
        <f t="shared" si="15"/>
        <v>○</v>
      </c>
      <c r="I98" s="10">
        <v>5.3</v>
      </c>
      <c r="J98" s="10">
        <f t="shared" si="13"/>
        <v>185.5</v>
      </c>
      <c r="K98" s="89" t="s">
        <v>236</v>
      </c>
      <c r="L98" s="39" t="s">
        <v>238</v>
      </c>
      <c r="M98" s="11">
        <v>14</v>
      </c>
      <c r="N98" s="78" t="s">
        <v>77</v>
      </c>
      <c r="O98" s="78" t="s">
        <v>155</v>
      </c>
      <c r="P98" s="79"/>
    </row>
    <row r="99" spans="1:16" s="2" customFormat="1" ht="19.5" customHeight="1">
      <c r="A99" s="1">
        <v>98</v>
      </c>
      <c r="B99" s="9" t="s">
        <v>103</v>
      </c>
      <c r="C99" s="8" t="s">
        <v>35</v>
      </c>
      <c r="D99" s="95" t="s">
        <v>141</v>
      </c>
      <c r="E99" s="10">
        <v>30.2</v>
      </c>
      <c r="F99" s="19">
        <f t="shared" si="12"/>
        <v>30</v>
      </c>
      <c r="G99" s="36">
        <f t="shared" si="14"/>
      </c>
      <c r="H99" s="36" t="str">
        <f t="shared" si="15"/>
        <v>○</v>
      </c>
      <c r="I99" s="10">
        <v>3.4</v>
      </c>
      <c r="J99" s="10">
        <f t="shared" si="13"/>
        <v>102.67999999999999</v>
      </c>
      <c r="K99" s="89" t="s">
        <v>221</v>
      </c>
      <c r="L99" s="39" t="s">
        <v>239</v>
      </c>
      <c r="M99" s="11">
        <v>14</v>
      </c>
      <c r="N99" s="78" t="s">
        <v>77</v>
      </c>
      <c r="O99" s="78" t="s">
        <v>168</v>
      </c>
      <c r="P99" s="79"/>
    </row>
    <row r="100" spans="1:16" s="2" customFormat="1" ht="19.5" customHeight="1">
      <c r="A100" s="1">
        <v>99</v>
      </c>
      <c r="B100" s="9" t="s">
        <v>104</v>
      </c>
      <c r="C100" s="8" t="s">
        <v>36</v>
      </c>
      <c r="D100" s="95" t="s">
        <v>141</v>
      </c>
      <c r="E100" s="10">
        <v>10.6</v>
      </c>
      <c r="F100" s="19">
        <f t="shared" si="12"/>
        <v>11</v>
      </c>
      <c r="G100" s="36" t="str">
        <f t="shared" si="14"/>
        <v>○</v>
      </c>
      <c r="H100" s="36">
        <f t="shared" si="15"/>
      </c>
      <c r="I100" s="10">
        <v>4</v>
      </c>
      <c r="J100" s="10">
        <f t="shared" si="13"/>
        <v>42.4</v>
      </c>
      <c r="K100" s="89" t="s">
        <v>221</v>
      </c>
      <c r="L100" s="39" t="s">
        <v>239</v>
      </c>
      <c r="M100" s="11">
        <v>14</v>
      </c>
      <c r="N100" s="78" t="s">
        <v>77</v>
      </c>
      <c r="O100" s="78" t="s">
        <v>169</v>
      </c>
      <c r="P100" s="79"/>
    </row>
    <row r="101" spans="1:16" s="2" customFormat="1" ht="19.5" customHeight="1">
      <c r="A101" s="1">
        <v>100</v>
      </c>
      <c r="B101" s="9" t="s">
        <v>105</v>
      </c>
      <c r="C101" s="8" t="s">
        <v>37</v>
      </c>
      <c r="D101" s="95" t="s">
        <v>141</v>
      </c>
      <c r="E101" s="10">
        <v>10.5</v>
      </c>
      <c r="F101" s="19">
        <f t="shared" si="12"/>
        <v>11</v>
      </c>
      <c r="G101" s="36" t="str">
        <f>IF(F101&lt;15,"○","")</f>
        <v>○</v>
      </c>
      <c r="H101" s="36">
        <f>IF(F101&gt;=15,"○","")</f>
      </c>
      <c r="I101" s="10">
        <v>3.6</v>
      </c>
      <c r="J101" s="10">
        <v>37.81</v>
      </c>
      <c r="K101" s="89" t="s">
        <v>221</v>
      </c>
      <c r="L101" s="39" t="s">
        <v>240</v>
      </c>
      <c r="M101" s="11">
        <v>14</v>
      </c>
      <c r="N101" s="78" t="s">
        <v>77</v>
      </c>
      <c r="O101" s="78" t="s">
        <v>170</v>
      </c>
      <c r="P101" s="79"/>
    </row>
    <row r="102" spans="1:16" s="2" customFormat="1" ht="19.5" customHeight="1">
      <c r="A102" s="1">
        <v>101</v>
      </c>
      <c r="B102" s="9" t="s">
        <v>106</v>
      </c>
      <c r="C102" s="8" t="s">
        <v>38</v>
      </c>
      <c r="D102" s="95" t="s">
        <v>141</v>
      </c>
      <c r="E102" s="10">
        <v>2.4</v>
      </c>
      <c r="F102" s="19">
        <f t="shared" si="12"/>
        <v>2</v>
      </c>
      <c r="G102" s="36" t="str">
        <f aca="true" t="shared" si="16" ref="G102:G123">IF(F102&lt;15,"○","")</f>
        <v>○</v>
      </c>
      <c r="H102" s="36">
        <f aca="true" t="shared" si="17" ref="H102:H123">IF(F102&gt;=15,"○","")</f>
      </c>
      <c r="I102" s="10">
        <v>4.7</v>
      </c>
      <c r="J102" s="10">
        <f t="shared" si="13"/>
        <v>11.28</v>
      </c>
      <c r="K102" s="89" t="s">
        <v>266</v>
      </c>
      <c r="L102" s="39" t="s">
        <v>240</v>
      </c>
      <c r="M102" s="11">
        <v>14</v>
      </c>
      <c r="N102" s="78" t="s">
        <v>77</v>
      </c>
      <c r="O102" s="78" t="s">
        <v>171</v>
      </c>
      <c r="P102" s="79"/>
    </row>
    <row r="103" spans="1:16" s="2" customFormat="1" ht="19.5" customHeight="1">
      <c r="A103" s="1">
        <v>102</v>
      </c>
      <c r="B103" s="9" t="s">
        <v>107</v>
      </c>
      <c r="C103" s="8" t="s">
        <v>39</v>
      </c>
      <c r="D103" s="95" t="s">
        <v>141</v>
      </c>
      <c r="E103" s="10">
        <v>33</v>
      </c>
      <c r="F103" s="19">
        <f t="shared" si="12"/>
        <v>33</v>
      </c>
      <c r="G103" s="36">
        <f t="shared" si="16"/>
      </c>
      <c r="H103" s="36" t="str">
        <f t="shared" si="17"/>
        <v>○</v>
      </c>
      <c r="I103" s="10">
        <v>4</v>
      </c>
      <c r="J103" s="10">
        <f t="shared" si="13"/>
        <v>132</v>
      </c>
      <c r="K103" s="89" t="s">
        <v>267</v>
      </c>
      <c r="L103" s="39" t="s">
        <v>241</v>
      </c>
      <c r="M103" s="11">
        <v>14</v>
      </c>
      <c r="N103" s="78" t="s">
        <v>77</v>
      </c>
      <c r="O103" s="78" t="s">
        <v>172</v>
      </c>
      <c r="P103" s="79"/>
    </row>
    <row r="104" spans="1:16" s="2" customFormat="1" ht="19.5" customHeight="1">
      <c r="A104" s="1">
        <v>103</v>
      </c>
      <c r="B104" s="9" t="s">
        <v>108</v>
      </c>
      <c r="C104" s="8" t="s">
        <v>61</v>
      </c>
      <c r="D104" s="95" t="s">
        <v>141</v>
      </c>
      <c r="E104" s="10">
        <v>40</v>
      </c>
      <c r="F104" s="19">
        <f t="shared" si="12"/>
        <v>40</v>
      </c>
      <c r="G104" s="36">
        <f t="shared" si="16"/>
      </c>
      <c r="H104" s="36" t="str">
        <f t="shared" si="17"/>
        <v>○</v>
      </c>
      <c r="I104" s="10">
        <v>4.11</v>
      </c>
      <c r="J104" s="10">
        <v>164.49</v>
      </c>
      <c r="K104" s="89" t="s">
        <v>270</v>
      </c>
      <c r="L104" s="39" t="s">
        <v>277</v>
      </c>
      <c r="M104" s="11">
        <v>14</v>
      </c>
      <c r="N104" s="78" t="s">
        <v>77</v>
      </c>
      <c r="O104" s="78" t="s">
        <v>194</v>
      </c>
      <c r="P104" s="79"/>
    </row>
    <row r="105" spans="1:16" s="2" customFormat="1" ht="19.5" customHeight="1">
      <c r="A105" s="1">
        <v>104</v>
      </c>
      <c r="B105" s="9" t="s">
        <v>258</v>
      </c>
      <c r="C105" s="8" t="s">
        <v>40</v>
      </c>
      <c r="D105" s="95" t="s">
        <v>141</v>
      </c>
      <c r="E105" s="10">
        <v>4</v>
      </c>
      <c r="F105" s="19">
        <f t="shared" si="12"/>
        <v>4</v>
      </c>
      <c r="G105" s="36" t="str">
        <f t="shared" si="16"/>
        <v>○</v>
      </c>
      <c r="H105" s="36">
        <f t="shared" si="17"/>
      </c>
      <c r="I105" s="10">
        <v>5.35</v>
      </c>
      <c r="J105" s="10">
        <f t="shared" si="13"/>
        <v>21.4</v>
      </c>
      <c r="K105" s="89" t="s">
        <v>268</v>
      </c>
      <c r="L105" s="39" t="s">
        <v>242</v>
      </c>
      <c r="M105" s="11">
        <v>14</v>
      </c>
      <c r="N105" s="78" t="s">
        <v>77</v>
      </c>
      <c r="O105" s="78" t="s">
        <v>259</v>
      </c>
      <c r="P105" s="79"/>
    </row>
    <row r="106" spans="1:16" s="2" customFormat="1" ht="19.5" customHeight="1">
      <c r="A106" s="1">
        <v>105</v>
      </c>
      <c r="B106" s="9" t="s">
        <v>109</v>
      </c>
      <c r="C106" s="8" t="s">
        <v>41</v>
      </c>
      <c r="D106" s="95" t="s">
        <v>141</v>
      </c>
      <c r="E106" s="10">
        <v>31.8</v>
      </c>
      <c r="F106" s="19">
        <f t="shared" si="12"/>
        <v>32</v>
      </c>
      <c r="G106" s="36">
        <f t="shared" si="16"/>
      </c>
      <c r="H106" s="36" t="str">
        <f t="shared" si="17"/>
        <v>○</v>
      </c>
      <c r="I106" s="10">
        <v>8.49</v>
      </c>
      <c r="J106" s="10">
        <v>269.84</v>
      </c>
      <c r="K106" s="89" t="s">
        <v>270</v>
      </c>
      <c r="L106" s="39" t="s">
        <v>278</v>
      </c>
      <c r="M106" s="11">
        <v>25</v>
      </c>
      <c r="N106" s="78" t="s">
        <v>77</v>
      </c>
      <c r="O106" s="78" t="s">
        <v>173</v>
      </c>
      <c r="P106" s="79"/>
    </row>
    <row r="107" spans="1:16" s="2" customFormat="1" ht="19.5" customHeight="1">
      <c r="A107" s="1">
        <v>106</v>
      </c>
      <c r="B107" s="9" t="s">
        <v>110</v>
      </c>
      <c r="C107" s="8" t="s">
        <v>42</v>
      </c>
      <c r="D107" s="95" t="s">
        <v>141</v>
      </c>
      <c r="E107" s="10">
        <v>36.3</v>
      </c>
      <c r="F107" s="19">
        <f t="shared" si="12"/>
        <v>36</v>
      </c>
      <c r="G107" s="36">
        <f t="shared" si="16"/>
      </c>
      <c r="H107" s="36" t="str">
        <f t="shared" si="17"/>
        <v>○</v>
      </c>
      <c r="I107" s="10">
        <v>3</v>
      </c>
      <c r="J107" s="10">
        <f t="shared" si="13"/>
        <v>108.89999999999999</v>
      </c>
      <c r="K107" s="89" t="s">
        <v>267</v>
      </c>
      <c r="L107" s="39" t="s">
        <v>243</v>
      </c>
      <c r="M107" s="11">
        <v>14</v>
      </c>
      <c r="N107" s="78" t="s">
        <v>77</v>
      </c>
      <c r="O107" s="78" t="s">
        <v>174</v>
      </c>
      <c r="P107" s="79"/>
    </row>
    <row r="108" spans="1:16" s="2" customFormat="1" ht="19.5" customHeight="1">
      <c r="A108" s="1">
        <v>107</v>
      </c>
      <c r="B108" s="9" t="s">
        <v>122</v>
      </c>
      <c r="C108" s="8" t="s">
        <v>52</v>
      </c>
      <c r="D108" s="95" t="s">
        <v>148</v>
      </c>
      <c r="E108" s="10">
        <v>44</v>
      </c>
      <c r="F108" s="19">
        <f t="shared" si="12"/>
        <v>44</v>
      </c>
      <c r="G108" s="36">
        <f t="shared" si="16"/>
      </c>
      <c r="H108" s="36" t="str">
        <f t="shared" si="17"/>
        <v>○</v>
      </c>
      <c r="I108" s="10">
        <v>3.5</v>
      </c>
      <c r="J108" s="10">
        <f t="shared" si="13"/>
        <v>154</v>
      </c>
      <c r="K108" s="89" t="s">
        <v>270</v>
      </c>
      <c r="L108" s="39" t="s">
        <v>244</v>
      </c>
      <c r="M108" s="11">
        <v>14</v>
      </c>
      <c r="N108" s="78" t="s">
        <v>77</v>
      </c>
      <c r="O108" s="78" t="s">
        <v>185</v>
      </c>
      <c r="P108" s="79"/>
    </row>
    <row r="109" spans="1:16" s="2" customFormat="1" ht="19.5" customHeight="1">
      <c r="A109" s="1">
        <v>108</v>
      </c>
      <c r="B109" s="9" t="s">
        <v>123</v>
      </c>
      <c r="C109" s="8" t="s">
        <v>53</v>
      </c>
      <c r="D109" s="95" t="s">
        <v>149</v>
      </c>
      <c r="E109" s="10">
        <v>3.7</v>
      </c>
      <c r="F109" s="19">
        <f t="shared" si="12"/>
        <v>4</v>
      </c>
      <c r="G109" s="36" t="str">
        <f t="shared" si="16"/>
        <v>○</v>
      </c>
      <c r="H109" s="36">
        <f t="shared" si="17"/>
      </c>
      <c r="I109" s="10">
        <v>3.7</v>
      </c>
      <c r="J109" s="10">
        <v>13.69</v>
      </c>
      <c r="K109" s="89" t="s">
        <v>266</v>
      </c>
      <c r="L109" s="39"/>
      <c r="M109" s="11">
        <v>14</v>
      </c>
      <c r="N109" s="78" t="s">
        <v>77</v>
      </c>
      <c r="O109" s="78" t="s">
        <v>186</v>
      </c>
      <c r="P109" s="79"/>
    </row>
    <row r="110" spans="1:16" s="2" customFormat="1" ht="19.5" customHeight="1">
      <c r="A110" s="1">
        <v>109</v>
      </c>
      <c r="B110" s="9" t="s">
        <v>124</v>
      </c>
      <c r="C110" s="8" t="s">
        <v>54</v>
      </c>
      <c r="D110" s="95" t="s">
        <v>149</v>
      </c>
      <c r="E110" s="10">
        <v>25.4</v>
      </c>
      <c r="F110" s="19">
        <f t="shared" si="12"/>
        <v>25</v>
      </c>
      <c r="G110" s="36">
        <f t="shared" si="16"/>
      </c>
      <c r="H110" s="36" t="str">
        <f t="shared" si="17"/>
        <v>○</v>
      </c>
      <c r="I110" s="10">
        <v>3.6</v>
      </c>
      <c r="J110" s="10">
        <f aca="true" t="shared" si="18" ref="J110:J118">E110*I110</f>
        <v>91.44</v>
      </c>
      <c r="K110" s="89" t="s">
        <v>267</v>
      </c>
      <c r="L110" s="39" t="s">
        <v>245</v>
      </c>
      <c r="M110" s="11">
        <v>14</v>
      </c>
      <c r="N110" s="78" t="s">
        <v>77</v>
      </c>
      <c r="O110" s="78" t="s">
        <v>187</v>
      </c>
      <c r="P110" s="79"/>
    </row>
    <row r="111" spans="1:16" s="2" customFormat="1" ht="19.5" customHeight="1">
      <c r="A111" s="1">
        <v>110</v>
      </c>
      <c r="B111" s="9" t="s">
        <v>125</v>
      </c>
      <c r="C111" s="8" t="s">
        <v>55</v>
      </c>
      <c r="D111" s="95" t="s">
        <v>149</v>
      </c>
      <c r="E111" s="10">
        <v>9.7</v>
      </c>
      <c r="F111" s="19">
        <f t="shared" si="12"/>
        <v>10</v>
      </c>
      <c r="G111" s="36" t="str">
        <f t="shared" si="16"/>
        <v>○</v>
      </c>
      <c r="H111" s="36">
        <f t="shared" si="17"/>
      </c>
      <c r="I111" s="10">
        <v>3.6</v>
      </c>
      <c r="J111" s="10">
        <f t="shared" si="18"/>
        <v>34.92</v>
      </c>
      <c r="K111" s="89" t="s">
        <v>221</v>
      </c>
      <c r="L111" s="39" t="s">
        <v>245</v>
      </c>
      <c r="M111" s="11">
        <v>14</v>
      </c>
      <c r="N111" s="78" t="s">
        <v>77</v>
      </c>
      <c r="O111" s="78" t="s">
        <v>188</v>
      </c>
      <c r="P111" s="79"/>
    </row>
    <row r="112" spans="1:16" s="2" customFormat="1" ht="19.5" customHeight="1">
      <c r="A112" s="1">
        <v>111</v>
      </c>
      <c r="B112" s="9" t="s">
        <v>126</v>
      </c>
      <c r="C112" s="8" t="s">
        <v>56</v>
      </c>
      <c r="D112" s="95" t="s">
        <v>149</v>
      </c>
      <c r="E112" s="10">
        <v>3.9</v>
      </c>
      <c r="F112" s="19">
        <f t="shared" si="12"/>
        <v>4</v>
      </c>
      <c r="G112" s="36" t="str">
        <f t="shared" si="16"/>
        <v>○</v>
      </c>
      <c r="H112" s="36">
        <f t="shared" si="17"/>
      </c>
      <c r="I112" s="10">
        <v>3.6</v>
      </c>
      <c r="J112" s="10">
        <f t="shared" si="18"/>
        <v>14.04</v>
      </c>
      <c r="K112" s="89" t="s">
        <v>265</v>
      </c>
      <c r="L112" s="39"/>
      <c r="M112" s="11"/>
      <c r="N112" s="78" t="s">
        <v>77</v>
      </c>
      <c r="O112" s="78" t="s">
        <v>189</v>
      </c>
      <c r="P112" s="79"/>
    </row>
    <row r="113" spans="1:16" s="2" customFormat="1" ht="19.5" customHeight="1">
      <c r="A113" s="1">
        <v>112</v>
      </c>
      <c r="B113" s="9" t="s">
        <v>127</v>
      </c>
      <c r="C113" s="8" t="s">
        <v>57</v>
      </c>
      <c r="D113" s="95" t="s">
        <v>146</v>
      </c>
      <c r="E113" s="10">
        <v>21.5</v>
      </c>
      <c r="F113" s="19">
        <f t="shared" si="12"/>
        <v>22</v>
      </c>
      <c r="G113" s="36">
        <f t="shared" si="16"/>
      </c>
      <c r="H113" s="36" t="str">
        <f t="shared" si="17"/>
        <v>○</v>
      </c>
      <c r="I113" s="10">
        <v>3.6</v>
      </c>
      <c r="J113" s="10">
        <f t="shared" si="18"/>
        <v>77.4</v>
      </c>
      <c r="K113" s="89" t="s">
        <v>267</v>
      </c>
      <c r="L113" s="39" t="s">
        <v>246</v>
      </c>
      <c r="M113" s="11">
        <v>14</v>
      </c>
      <c r="N113" s="78" t="s">
        <v>77</v>
      </c>
      <c r="O113" s="78" t="s">
        <v>190</v>
      </c>
      <c r="P113" s="79"/>
    </row>
    <row r="114" spans="1:16" s="2" customFormat="1" ht="19.5" customHeight="1">
      <c r="A114" s="1">
        <v>113</v>
      </c>
      <c r="B114" s="9" t="s">
        <v>131</v>
      </c>
      <c r="C114" s="8" t="s">
        <v>62</v>
      </c>
      <c r="D114" s="95" t="s">
        <v>141</v>
      </c>
      <c r="E114" s="10">
        <v>15.5</v>
      </c>
      <c r="F114" s="19">
        <f t="shared" si="12"/>
        <v>16</v>
      </c>
      <c r="G114" s="36">
        <f t="shared" si="16"/>
      </c>
      <c r="H114" s="36" t="str">
        <f t="shared" si="17"/>
        <v>○</v>
      </c>
      <c r="I114" s="10">
        <v>3.5</v>
      </c>
      <c r="J114" s="10">
        <f t="shared" si="18"/>
        <v>54.25</v>
      </c>
      <c r="K114" s="89" t="s">
        <v>264</v>
      </c>
      <c r="L114" s="39" t="s">
        <v>248</v>
      </c>
      <c r="M114" s="11">
        <v>14</v>
      </c>
      <c r="N114" s="78" t="s">
        <v>77</v>
      </c>
      <c r="O114" s="78" t="s">
        <v>195</v>
      </c>
      <c r="P114" s="79"/>
    </row>
    <row r="115" spans="1:16" s="2" customFormat="1" ht="19.5" customHeight="1">
      <c r="A115" s="1">
        <v>114</v>
      </c>
      <c r="B115" s="9" t="s">
        <v>92</v>
      </c>
      <c r="C115" s="8" t="s">
        <v>25</v>
      </c>
      <c r="D115" s="95" t="s">
        <v>141</v>
      </c>
      <c r="E115" s="10">
        <v>22.1</v>
      </c>
      <c r="F115" s="19">
        <f t="shared" si="12"/>
        <v>22</v>
      </c>
      <c r="G115" s="36">
        <f t="shared" si="16"/>
      </c>
      <c r="H115" s="36" t="str">
        <f t="shared" si="17"/>
        <v>○</v>
      </c>
      <c r="I115" s="10">
        <v>5</v>
      </c>
      <c r="J115" s="10">
        <f t="shared" si="18"/>
        <v>110.5</v>
      </c>
      <c r="K115" s="89" t="s">
        <v>267</v>
      </c>
      <c r="L115" s="39" t="s">
        <v>241</v>
      </c>
      <c r="M115" s="11">
        <v>14</v>
      </c>
      <c r="N115" s="78" t="s">
        <v>77</v>
      </c>
      <c r="O115" s="78" t="s">
        <v>156</v>
      </c>
      <c r="P115" s="79"/>
    </row>
    <row r="116" spans="1:16" s="2" customFormat="1" ht="19.5" customHeight="1">
      <c r="A116" s="1">
        <v>115</v>
      </c>
      <c r="B116" s="9" t="s">
        <v>93</v>
      </c>
      <c r="C116" s="8" t="s">
        <v>26</v>
      </c>
      <c r="D116" s="95" t="s">
        <v>141</v>
      </c>
      <c r="E116" s="10">
        <v>13.1</v>
      </c>
      <c r="F116" s="19">
        <f t="shared" si="12"/>
        <v>13</v>
      </c>
      <c r="G116" s="36" t="str">
        <f t="shared" si="16"/>
        <v>○</v>
      </c>
      <c r="H116" s="36">
        <f t="shared" si="17"/>
      </c>
      <c r="I116" s="10">
        <v>3</v>
      </c>
      <c r="J116" s="10">
        <f t="shared" si="18"/>
        <v>39.3</v>
      </c>
      <c r="K116" s="89" t="s">
        <v>267</v>
      </c>
      <c r="L116" s="39" t="s">
        <v>247</v>
      </c>
      <c r="M116" s="11">
        <v>14</v>
      </c>
      <c r="N116" s="78" t="s">
        <v>77</v>
      </c>
      <c r="O116" s="78" t="s">
        <v>157</v>
      </c>
      <c r="P116" s="79"/>
    </row>
    <row r="117" spans="1:16" s="2" customFormat="1" ht="19.5" customHeight="1">
      <c r="A117" s="1">
        <v>116</v>
      </c>
      <c r="B117" s="9" t="s">
        <v>94</v>
      </c>
      <c r="C117" s="8" t="s">
        <v>27</v>
      </c>
      <c r="D117" s="95" t="s">
        <v>141</v>
      </c>
      <c r="E117" s="10">
        <v>12.6</v>
      </c>
      <c r="F117" s="19">
        <f t="shared" si="12"/>
        <v>13</v>
      </c>
      <c r="G117" s="36" t="str">
        <f t="shared" si="16"/>
        <v>○</v>
      </c>
      <c r="H117" s="36">
        <f t="shared" si="17"/>
      </c>
      <c r="I117" s="10">
        <v>4</v>
      </c>
      <c r="J117" s="10">
        <f t="shared" si="18"/>
        <v>50.4</v>
      </c>
      <c r="K117" s="89" t="s">
        <v>267</v>
      </c>
      <c r="L117" s="39" t="s">
        <v>238</v>
      </c>
      <c r="M117" s="11">
        <v>14</v>
      </c>
      <c r="N117" s="78" t="s">
        <v>77</v>
      </c>
      <c r="O117" s="78" t="s">
        <v>158</v>
      </c>
      <c r="P117" s="79"/>
    </row>
    <row r="118" spans="1:16" s="2" customFormat="1" ht="19.5" customHeight="1">
      <c r="A118" s="1">
        <v>117</v>
      </c>
      <c r="B118" s="9" t="s">
        <v>95</v>
      </c>
      <c r="C118" s="8" t="s">
        <v>263</v>
      </c>
      <c r="D118" s="95" t="s">
        <v>141</v>
      </c>
      <c r="E118" s="10">
        <v>10.8</v>
      </c>
      <c r="F118" s="19">
        <f t="shared" si="12"/>
        <v>11</v>
      </c>
      <c r="G118" s="36" t="str">
        <f t="shared" si="16"/>
        <v>○</v>
      </c>
      <c r="H118" s="36">
        <f t="shared" si="17"/>
      </c>
      <c r="I118" s="10">
        <v>4</v>
      </c>
      <c r="J118" s="10">
        <f t="shared" si="18"/>
        <v>43.2</v>
      </c>
      <c r="K118" s="89" t="s">
        <v>262</v>
      </c>
      <c r="L118" s="39" t="s">
        <v>279</v>
      </c>
      <c r="M118" s="11">
        <v>25</v>
      </c>
      <c r="N118" s="78" t="s">
        <v>77</v>
      </c>
      <c r="O118" s="78" t="s">
        <v>159</v>
      </c>
      <c r="P118" s="79"/>
    </row>
    <row r="119" spans="1:16" s="2" customFormat="1" ht="19.5" customHeight="1">
      <c r="A119" s="1">
        <v>118</v>
      </c>
      <c r="B119" s="9" t="s">
        <v>82</v>
      </c>
      <c r="C119" s="8" t="s">
        <v>3</v>
      </c>
      <c r="D119" s="95" t="s">
        <v>140</v>
      </c>
      <c r="E119" s="10">
        <v>12.5</v>
      </c>
      <c r="F119" s="19">
        <f t="shared" si="12"/>
        <v>13</v>
      </c>
      <c r="G119" s="36" t="str">
        <f t="shared" si="16"/>
        <v>○</v>
      </c>
      <c r="H119" s="36">
        <f t="shared" si="17"/>
      </c>
      <c r="I119" s="10">
        <v>4</v>
      </c>
      <c r="J119" s="10">
        <v>50.01</v>
      </c>
      <c r="K119" s="89" t="s">
        <v>264</v>
      </c>
      <c r="L119" s="39" t="s">
        <v>249</v>
      </c>
      <c r="M119" s="11">
        <v>14</v>
      </c>
      <c r="N119" s="78" t="s">
        <v>77</v>
      </c>
      <c r="O119" s="78" t="s">
        <v>68</v>
      </c>
      <c r="P119" s="79"/>
    </row>
    <row r="120" spans="1:16" s="2" customFormat="1" ht="19.5" customHeight="1">
      <c r="A120" s="1">
        <v>119</v>
      </c>
      <c r="B120" s="18" t="s">
        <v>441</v>
      </c>
      <c r="C120" s="20" t="s">
        <v>440</v>
      </c>
      <c r="D120" s="94" t="s">
        <v>283</v>
      </c>
      <c r="E120" s="19">
        <v>9.3</v>
      </c>
      <c r="F120" s="19">
        <f t="shared" si="12"/>
        <v>9</v>
      </c>
      <c r="G120" s="36" t="str">
        <f t="shared" si="16"/>
        <v>○</v>
      </c>
      <c r="H120" s="36">
        <f t="shared" si="17"/>
      </c>
      <c r="I120" s="19">
        <v>4.3</v>
      </c>
      <c r="J120" s="21">
        <v>40</v>
      </c>
      <c r="K120" s="88" t="s">
        <v>264</v>
      </c>
      <c r="L120" s="27" t="s">
        <v>419</v>
      </c>
      <c r="M120" s="18">
        <v>14</v>
      </c>
      <c r="N120" s="75" t="s">
        <v>77</v>
      </c>
      <c r="O120" s="76" t="s">
        <v>439</v>
      </c>
      <c r="P120" s="75"/>
    </row>
    <row r="121" spans="1:16" s="2" customFormat="1" ht="19.5" customHeight="1">
      <c r="A121" s="1">
        <v>120</v>
      </c>
      <c r="B121" s="18" t="s">
        <v>438</v>
      </c>
      <c r="C121" s="20" t="s">
        <v>437</v>
      </c>
      <c r="D121" s="94" t="s">
        <v>283</v>
      </c>
      <c r="E121" s="19">
        <v>4.5</v>
      </c>
      <c r="F121" s="19">
        <f t="shared" si="12"/>
        <v>5</v>
      </c>
      <c r="G121" s="36" t="str">
        <f t="shared" si="16"/>
        <v>○</v>
      </c>
      <c r="H121" s="36">
        <f t="shared" si="17"/>
      </c>
      <c r="I121" s="19">
        <v>4.5</v>
      </c>
      <c r="J121" s="21">
        <f aca="true" t="shared" si="19" ref="J121:J136">E121*I121</f>
        <v>20.25</v>
      </c>
      <c r="K121" s="88" t="s">
        <v>288</v>
      </c>
      <c r="L121" s="27" t="s">
        <v>419</v>
      </c>
      <c r="M121" s="18">
        <v>14</v>
      </c>
      <c r="N121" s="75" t="s">
        <v>77</v>
      </c>
      <c r="O121" s="76" t="s">
        <v>436</v>
      </c>
      <c r="P121" s="75"/>
    </row>
    <row r="122" spans="1:16" s="2" customFormat="1" ht="19.5" customHeight="1">
      <c r="A122" s="1">
        <v>121</v>
      </c>
      <c r="B122" s="18" t="s">
        <v>435</v>
      </c>
      <c r="C122" s="20" t="s">
        <v>434</v>
      </c>
      <c r="D122" s="94" t="s">
        <v>283</v>
      </c>
      <c r="E122" s="19">
        <v>12</v>
      </c>
      <c r="F122" s="19">
        <f t="shared" si="12"/>
        <v>12</v>
      </c>
      <c r="G122" s="36" t="str">
        <f t="shared" si="16"/>
        <v>○</v>
      </c>
      <c r="H122" s="36">
        <f t="shared" si="17"/>
      </c>
      <c r="I122" s="19">
        <v>4.5</v>
      </c>
      <c r="J122" s="21">
        <f t="shared" si="19"/>
        <v>54</v>
      </c>
      <c r="K122" s="88" t="s">
        <v>389</v>
      </c>
      <c r="L122" s="27" t="s">
        <v>356</v>
      </c>
      <c r="M122" s="18">
        <v>14</v>
      </c>
      <c r="N122" s="75" t="s">
        <v>77</v>
      </c>
      <c r="O122" s="76" t="s">
        <v>433</v>
      </c>
      <c r="P122" s="75"/>
    </row>
    <row r="123" spans="1:16" s="2" customFormat="1" ht="19.5" customHeight="1">
      <c r="A123" s="1">
        <v>122</v>
      </c>
      <c r="B123" s="18" t="s">
        <v>432</v>
      </c>
      <c r="C123" s="20" t="s">
        <v>431</v>
      </c>
      <c r="D123" s="94" t="s">
        <v>283</v>
      </c>
      <c r="E123" s="19">
        <v>15.4</v>
      </c>
      <c r="F123" s="19">
        <f t="shared" si="12"/>
        <v>15</v>
      </c>
      <c r="G123" s="36">
        <f t="shared" si="16"/>
      </c>
      <c r="H123" s="36" t="str">
        <f t="shared" si="17"/>
        <v>○</v>
      </c>
      <c r="I123" s="19">
        <v>5</v>
      </c>
      <c r="J123" s="21">
        <f t="shared" si="19"/>
        <v>77</v>
      </c>
      <c r="K123" s="88" t="s">
        <v>420</v>
      </c>
      <c r="L123" s="27" t="s">
        <v>430</v>
      </c>
      <c r="M123" s="18">
        <v>14</v>
      </c>
      <c r="N123" s="75" t="s">
        <v>77</v>
      </c>
      <c r="O123" s="76" t="s">
        <v>429</v>
      </c>
      <c r="P123" s="75"/>
    </row>
    <row r="124" spans="1:16" s="2" customFormat="1" ht="19.5" customHeight="1">
      <c r="A124" s="1">
        <v>123</v>
      </c>
      <c r="B124" s="18" t="s">
        <v>340</v>
      </c>
      <c r="C124" s="20" t="s">
        <v>339</v>
      </c>
      <c r="D124" s="94" t="s">
        <v>317</v>
      </c>
      <c r="E124" s="19">
        <v>25</v>
      </c>
      <c r="F124" s="19">
        <f t="shared" si="12"/>
        <v>25</v>
      </c>
      <c r="G124" s="36">
        <f>IF(F124&lt;15,"○","")</f>
      </c>
      <c r="H124" s="36" t="str">
        <f>IF(F124&gt;=15,"○","")</f>
        <v>○</v>
      </c>
      <c r="I124" s="19">
        <v>4</v>
      </c>
      <c r="J124" s="21">
        <f t="shared" si="19"/>
        <v>100</v>
      </c>
      <c r="K124" s="88" t="s">
        <v>338</v>
      </c>
      <c r="L124" s="27" t="s">
        <v>337</v>
      </c>
      <c r="M124" s="18">
        <v>14</v>
      </c>
      <c r="N124" s="75" t="s">
        <v>77</v>
      </c>
      <c r="O124" s="76" t="s">
        <v>336</v>
      </c>
      <c r="P124" s="75"/>
    </row>
    <row r="125" spans="1:16" s="2" customFormat="1" ht="19.5" customHeight="1">
      <c r="A125" s="1">
        <v>124</v>
      </c>
      <c r="B125" s="18" t="s">
        <v>428</v>
      </c>
      <c r="C125" s="20" t="s">
        <v>427</v>
      </c>
      <c r="D125" s="94" t="s">
        <v>283</v>
      </c>
      <c r="E125" s="19">
        <v>14.1</v>
      </c>
      <c r="F125" s="19">
        <f t="shared" si="12"/>
        <v>14</v>
      </c>
      <c r="G125" s="36" t="str">
        <f aca="true" t="shared" si="20" ref="G125:G144">IF(F125&lt;15,"○","")</f>
        <v>○</v>
      </c>
      <c r="H125" s="36">
        <f aca="true" t="shared" si="21" ref="H125:H144">IF(F125&gt;=15,"○","")</f>
      </c>
      <c r="I125" s="19">
        <v>4</v>
      </c>
      <c r="J125" s="21">
        <f t="shared" si="19"/>
        <v>56.4</v>
      </c>
      <c r="K125" s="88" t="s">
        <v>282</v>
      </c>
      <c r="L125" s="27" t="s">
        <v>307</v>
      </c>
      <c r="M125" s="18">
        <v>14</v>
      </c>
      <c r="N125" s="75" t="s">
        <v>77</v>
      </c>
      <c r="O125" s="76" t="s">
        <v>426</v>
      </c>
      <c r="P125" s="75"/>
    </row>
    <row r="126" spans="1:16" s="2" customFormat="1" ht="19.5" customHeight="1">
      <c r="A126" s="1">
        <v>125</v>
      </c>
      <c r="B126" s="18" t="s">
        <v>425</v>
      </c>
      <c r="C126" s="20" t="s">
        <v>424</v>
      </c>
      <c r="D126" s="94" t="s">
        <v>283</v>
      </c>
      <c r="E126" s="19">
        <v>7.2</v>
      </c>
      <c r="F126" s="19">
        <f t="shared" si="12"/>
        <v>7</v>
      </c>
      <c r="G126" s="36" t="str">
        <f t="shared" si="20"/>
        <v>○</v>
      </c>
      <c r="H126" s="36">
        <f t="shared" si="21"/>
      </c>
      <c r="I126" s="19">
        <v>3.6</v>
      </c>
      <c r="J126" s="21">
        <f t="shared" si="19"/>
        <v>25.92</v>
      </c>
      <c r="K126" s="88" t="s">
        <v>288</v>
      </c>
      <c r="L126" s="27" t="s">
        <v>419</v>
      </c>
      <c r="M126" s="18">
        <v>14</v>
      </c>
      <c r="N126" s="75" t="s">
        <v>77</v>
      </c>
      <c r="O126" s="76" t="s">
        <v>423</v>
      </c>
      <c r="P126" s="75"/>
    </row>
    <row r="127" spans="1:16" s="2" customFormat="1" ht="19.5" customHeight="1">
      <c r="A127" s="1">
        <v>126</v>
      </c>
      <c r="B127" s="18" t="s">
        <v>422</v>
      </c>
      <c r="C127" s="20" t="s">
        <v>421</v>
      </c>
      <c r="D127" s="94" t="s">
        <v>283</v>
      </c>
      <c r="E127" s="19">
        <v>20.5</v>
      </c>
      <c r="F127" s="19">
        <f t="shared" si="12"/>
        <v>21</v>
      </c>
      <c r="G127" s="36">
        <f t="shared" si="20"/>
      </c>
      <c r="H127" s="36" t="str">
        <f t="shared" si="21"/>
        <v>○</v>
      </c>
      <c r="I127" s="19">
        <v>5</v>
      </c>
      <c r="J127" s="21">
        <v>102.51</v>
      </c>
      <c r="K127" s="88" t="s">
        <v>420</v>
      </c>
      <c r="L127" s="27" t="s">
        <v>419</v>
      </c>
      <c r="M127" s="18">
        <v>14</v>
      </c>
      <c r="N127" s="75" t="s">
        <v>77</v>
      </c>
      <c r="O127" s="76" t="s">
        <v>418</v>
      </c>
      <c r="P127" s="75"/>
    </row>
    <row r="128" spans="1:16" s="2" customFormat="1" ht="19.5" customHeight="1">
      <c r="A128" s="1">
        <v>127</v>
      </c>
      <c r="B128" s="18" t="s">
        <v>417</v>
      </c>
      <c r="C128" s="20" t="s">
        <v>416</v>
      </c>
      <c r="D128" s="94" t="s">
        <v>283</v>
      </c>
      <c r="E128" s="19">
        <v>7.1</v>
      </c>
      <c r="F128" s="19">
        <f t="shared" si="12"/>
        <v>7</v>
      </c>
      <c r="G128" s="36" t="str">
        <f t="shared" si="20"/>
        <v>○</v>
      </c>
      <c r="H128" s="36">
        <f t="shared" si="21"/>
      </c>
      <c r="I128" s="19">
        <v>3.6</v>
      </c>
      <c r="J128" s="21">
        <v>25.57</v>
      </c>
      <c r="K128" s="88" t="s">
        <v>264</v>
      </c>
      <c r="L128" s="27" t="s">
        <v>296</v>
      </c>
      <c r="M128" s="18">
        <v>14</v>
      </c>
      <c r="N128" s="75" t="s">
        <v>77</v>
      </c>
      <c r="O128" s="76" t="s">
        <v>415</v>
      </c>
      <c r="P128" s="75"/>
    </row>
    <row r="129" spans="1:16" s="2" customFormat="1" ht="19.5" customHeight="1">
      <c r="A129" s="1">
        <v>128</v>
      </c>
      <c r="B129" s="18" t="s">
        <v>414</v>
      </c>
      <c r="C129" s="20" t="s">
        <v>413</v>
      </c>
      <c r="D129" s="94" t="s">
        <v>283</v>
      </c>
      <c r="E129" s="19">
        <v>31.9</v>
      </c>
      <c r="F129" s="19">
        <f t="shared" si="12"/>
        <v>32</v>
      </c>
      <c r="G129" s="36">
        <f t="shared" si="20"/>
      </c>
      <c r="H129" s="36" t="str">
        <f t="shared" si="21"/>
        <v>○</v>
      </c>
      <c r="I129" s="19">
        <v>5</v>
      </c>
      <c r="J129" s="21">
        <v>159.51</v>
      </c>
      <c r="K129" s="88" t="s">
        <v>398</v>
      </c>
      <c r="L129" s="27" t="s">
        <v>412</v>
      </c>
      <c r="M129" s="18">
        <v>14</v>
      </c>
      <c r="N129" s="75" t="s">
        <v>77</v>
      </c>
      <c r="O129" s="76" t="s">
        <v>411</v>
      </c>
      <c r="P129" s="75"/>
    </row>
    <row r="130" spans="1:16" s="2" customFormat="1" ht="19.5" customHeight="1">
      <c r="A130" s="1">
        <v>129</v>
      </c>
      <c r="B130" s="18" t="s">
        <v>410</v>
      </c>
      <c r="C130" s="20" t="s">
        <v>409</v>
      </c>
      <c r="D130" s="94" t="s">
        <v>283</v>
      </c>
      <c r="E130" s="19">
        <v>24</v>
      </c>
      <c r="F130" s="19">
        <f t="shared" si="12"/>
        <v>24</v>
      </c>
      <c r="G130" s="36">
        <f t="shared" si="20"/>
      </c>
      <c r="H130" s="36" t="str">
        <f t="shared" si="21"/>
        <v>○</v>
      </c>
      <c r="I130" s="19">
        <v>4</v>
      </c>
      <c r="J130" s="21">
        <f t="shared" si="19"/>
        <v>96</v>
      </c>
      <c r="K130" s="88" t="s">
        <v>338</v>
      </c>
      <c r="L130" s="27" t="s">
        <v>337</v>
      </c>
      <c r="M130" s="18">
        <v>14</v>
      </c>
      <c r="N130" s="75" t="s">
        <v>77</v>
      </c>
      <c r="O130" s="76" t="s">
        <v>408</v>
      </c>
      <c r="P130" s="75" t="s">
        <v>354</v>
      </c>
    </row>
    <row r="131" spans="1:16" s="2" customFormat="1" ht="19.5" customHeight="1">
      <c r="A131" s="1">
        <v>130</v>
      </c>
      <c r="B131" s="18" t="s">
        <v>407</v>
      </c>
      <c r="C131" s="20" t="s">
        <v>406</v>
      </c>
      <c r="D131" s="94" t="s">
        <v>283</v>
      </c>
      <c r="E131" s="19">
        <v>4.4</v>
      </c>
      <c r="F131" s="19">
        <f t="shared" si="12"/>
        <v>4</v>
      </c>
      <c r="G131" s="36" t="str">
        <f t="shared" si="20"/>
        <v>○</v>
      </c>
      <c r="H131" s="36">
        <f t="shared" si="21"/>
      </c>
      <c r="I131" s="19">
        <v>3</v>
      </c>
      <c r="J131" s="21">
        <f t="shared" si="19"/>
        <v>13.200000000000001</v>
      </c>
      <c r="K131" s="88" t="s">
        <v>288</v>
      </c>
      <c r="L131" s="27" t="s">
        <v>405</v>
      </c>
      <c r="M131" s="18">
        <v>14</v>
      </c>
      <c r="N131" s="75" t="s">
        <v>77</v>
      </c>
      <c r="O131" s="76" t="s">
        <v>404</v>
      </c>
      <c r="P131" s="75"/>
    </row>
    <row r="132" spans="1:16" s="2" customFormat="1" ht="19.5" customHeight="1">
      <c r="A132" s="1">
        <v>131</v>
      </c>
      <c r="B132" s="18" t="s">
        <v>403</v>
      </c>
      <c r="C132" s="20" t="s">
        <v>402</v>
      </c>
      <c r="D132" s="94" t="s">
        <v>283</v>
      </c>
      <c r="E132" s="19">
        <v>11.2</v>
      </c>
      <c r="F132" s="19">
        <f aca="true" t="shared" si="22" ref="F132:F195">ROUND(E132,0)</f>
        <v>11</v>
      </c>
      <c r="G132" s="36" t="str">
        <f t="shared" si="20"/>
        <v>○</v>
      </c>
      <c r="H132" s="36">
        <f t="shared" si="21"/>
      </c>
      <c r="I132" s="19">
        <v>3</v>
      </c>
      <c r="J132" s="21">
        <f t="shared" si="19"/>
        <v>33.599999999999994</v>
      </c>
      <c r="K132" s="88" t="s">
        <v>264</v>
      </c>
      <c r="L132" s="27" t="s">
        <v>287</v>
      </c>
      <c r="M132" s="18">
        <v>25</v>
      </c>
      <c r="N132" s="75" t="s">
        <v>77</v>
      </c>
      <c r="O132" s="76" t="s">
        <v>401</v>
      </c>
      <c r="P132" s="75"/>
    </row>
    <row r="133" spans="1:16" s="2" customFormat="1" ht="19.5" customHeight="1">
      <c r="A133" s="1">
        <v>132</v>
      </c>
      <c r="B133" s="18" t="s">
        <v>400</v>
      </c>
      <c r="C133" s="20" t="s">
        <v>399</v>
      </c>
      <c r="D133" s="94" t="s">
        <v>283</v>
      </c>
      <c r="E133" s="19">
        <v>19</v>
      </c>
      <c r="F133" s="19">
        <f t="shared" si="22"/>
        <v>19</v>
      </c>
      <c r="G133" s="36">
        <f t="shared" si="20"/>
      </c>
      <c r="H133" s="36" t="str">
        <f t="shared" si="21"/>
        <v>○</v>
      </c>
      <c r="I133" s="19">
        <v>5</v>
      </c>
      <c r="J133" s="21">
        <f t="shared" si="19"/>
        <v>95</v>
      </c>
      <c r="K133" s="88" t="s">
        <v>398</v>
      </c>
      <c r="L133" s="27" t="s">
        <v>397</v>
      </c>
      <c r="M133" s="18">
        <v>14</v>
      </c>
      <c r="N133" s="75" t="s">
        <v>77</v>
      </c>
      <c r="O133" s="76" t="s">
        <v>396</v>
      </c>
      <c r="P133" s="75"/>
    </row>
    <row r="134" spans="1:16" s="2" customFormat="1" ht="19.5" customHeight="1">
      <c r="A134" s="1">
        <v>133</v>
      </c>
      <c r="B134" s="18" t="s">
        <v>395</v>
      </c>
      <c r="C134" s="20" t="s">
        <v>394</v>
      </c>
      <c r="D134" s="94" t="s">
        <v>283</v>
      </c>
      <c r="E134" s="19">
        <v>19.2</v>
      </c>
      <c r="F134" s="19">
        <f t="shared" si="22"/>
        <v>19</v>
      </c>
      <c r="G134" s="36">
        <f t="shared" si="20"/>
      </c>
      <c r="H134" s="36" t="str">
        <f t="shared" si="21"/>
        <v>○</v>
      </c>
      <c r="I134" s="19">
        <v>4</v>
      </c>
      <c r="J134" s="21">
        <f t="shared" si="19"/>
        <v>76.8</v>
      </c>
      <c r="K134" s="88" t="s">
        <v>282</v>
      </c>
      <c r="L134" s="27" t="s">
        <v>393</v>
      </c>
      <c r="M134" s="18">
        <v>6</v>
      </c>
      <c r="N134" s="75" t="s">
        <v>77</v>
      </c>
      <c r="O134" s="76" t="s">
        <v>392</v>
      </c>
      <c r="P134" s="75"/>
    </row>
    <row r="135" spans="1:16" s="2" customFormat="1" ht="19.5" customHeight="1">
      <c r="A135" s="1">
        <v>134</v>
      </c>
      <c r="B135" s="18" t="s">
        <v>391</v>
      </c>
      <c r="C135" s="20" t="s">
        <v>390</v>
      </c>
      <c r="D135" s="94" t="s">
        <v>317</v>
      </c>
      <c r="E135" s="19">
        <v>27.5</v>
      </c>
      <c r="F135" s="19">
        <f t="shared" si="22"/>
        <v>28</v>
      </c>
      <c r="G135" s="36">
        <f t="shared" si="20"/>
      </c>
      <c r="H135" s="36" t="str">
        <f t="shared" si="21"/>
        <v>○</v>
      </c>
      <c r="I135" s="19">
        <v>4.6</v>
      </c>
      <c r="J135" s="21">
        <v>126.51</v>
      </c>
      <c r="K135" s="88" t="s">
        <v>389</v>
      </c>
      <c r="L135" s="27" t="s">
        <v>388</v>
      </c>
      <c r="M135" s="18">
        <v>14</v>
      </c>
      <c r="N135" s="75" t="s">
        <v>77</v>
      </c>
      <c r="O135" s="76" t="s">
        <v>387</v>
      </c>
      <c r="P135" s="75"/>
    </row>
    <row r="136" spans="1:16" s="2" customFormat="1" ht="19.5" customHeight="1">
      <c r="A136" s="1">
        <v>135</v>
      </c>
      <c r="B136" s="18" t="s">
        <v>386</v>
      </c>
      <c r="C136" s="20" t="s">
        <v>385</v>
      </c>
      <c r="D136" s="94" t="s">
        <v>317</v>
      </c>
      <c r="E136" s="19">
        <v>7.2</v>
      </c>
      <c r="F136" s="19">
        <f t="shared" si="22"/>
        <v>7</v>
      </c>
      <c r="G136" s="36" t="str">
        <f t="shared" si="20"/>
        <v>○</v>
      </c>
      <c r="H136" s="36">
        <f t="shared" si="21"/>
      </c>
      <c r="I136" s="19">
        <v>6</v>
      </c>
      <c r="J136" s="21">
        <f t="shared" si="19"/>
        <v>43.2</v>
      </c>
      <c r="K136" s="88" t="s">
        <v>351</v>
      </c>
      <c r="L136" s="27" t="s">
        <v>384</v>
      </c>
      <c r="M136" s="18">
        <v>14</v>
      </c>
      <c r="N136" s="75" t="s">
        <v>77</v>
      </c>
      <c r="O136" s="76" t="s">
        <v>383</v>
      </c>
      <c r="P136" s="75"/>
    </row>
    <row r="137" spans="1:16" s="2" customFormat="1" ht="19.5" customHeight="1">
      <c r="A137" s="1">
        <v>136</v>
      </c>
      <c r="B137" s="18" t="s">
        <v>382</v>
      </c>
      <c r="C137" s="20" t="s">
        <v>381</v>
      </c>
      <c r="D137" s="94" t="s">
        <v>283</v>
      </c>
      <c r="E137" s="19">
        <v>11.5</v>
      </c>
      <c r="F137" s="19">
        <f t="shared" si="22"/>
        <v>12</v>
      </c>
      <c r="G137" s="36" t="str">
        <f t="shared" si="20"/>
        <v>○</v>
      </c>
      <c r="H137" s="36">
        <f t="shared" si="21"/>
      </c>
      <c r="I137" s="19">
        <v>4</v>
      </c>
      <c r="J137" s="21">
        <v>46.01</v>
      </c>
      <c r="K137" s="88" t="s">
        <v>282</v>
      </c>
      <c r="L137" s="27" t="s">
        <v>380</v>
      </c>
      <c r="M137" s="18">
        <v>14</v>
      </c>
      <c r="N137" s="75" t="s">
        <v>77</v>
      </c>
      <c r="O137" s="76" t="s">
        <v>379</v>
      </c>
      <c r="P137" s="75"/>
    </row>
    <row r="138" spans="1:16" s="2" customFormat="1" ht="19.5" customHeight="1">
      <c r="A138" s="1">
        <v>137</v>
      </c>
      <c r="B138" s="18" t="s">
        <v>378</v>
      </c>
      <c r="C138" s="20" t="s">
        <v>377</v>
      </c>
      <c r="D138" s="94" t="s">
        <v>283</v>
      </c>
      <c r="E138" s="19">
        <v>3.1</v>
      </c>
      <c r="F138" s="19">
        <f t="shared" si="22"/>
        <v>3</v>
      </c>
      <c r="G138" s="36" t="str">
        <f t="shared" si="20"/>
        <v>○</v>
      </c>
      <c r="H138" s="36">
        <f t="shared" si="21"/>
      </c>
      <c r="I138" s="19">
        <v>4.6</v>
      </c>
      <c r="J138" s="21">
        <v>14.27</v>
      </c>
      <c r="K138" s="88" t="s">
        <v>351</v>
      </c>
      <c r="L138" s="27" t="s">
        <v>376</v>
      </c>
      <c r="M138" s="18">
        <v>14</v>
      </c>
      <c r="N138" s="75" t="s">
        <v>77</v>
      </c>
      <c r="O138" s="76" t="s">
        <v>375</v>
      </c>
      <c r="P138" s="75"/>
    </row>
    <row r="139" spans="1:16" s="2" customFormat="1" ht="19.5" customHeight="1">
      <c r="A139" s="1">
        <v>138</v>
      </c>
      <c r="B139" s="18" t="s">
        <v>374</v>
      </c>
      <c r="C139" s="20" t="s">
        <v>373</v>
      </c>
      <c r="D139" s="94" t="s">
        <v>283</v>
      </c>
      <c r="E139" s="19">
        <v>4.2</v>
      </c>
      <c r="F139" s="19">
        <f t="shared" si="22"/>
        <v>4</v>
      </c>
      <c r="G139" s="36" t="str">
        <f t="shared" si="20"/>
        <v>○</v>
      </c>
      <c r="H139" s="36">
        <f t="shared" si="21"/>
      </c>
      <c r="I139" s="19">
        <v>3.7</v>
      </c>
      <c r="J139" s="21">
        <f>E139*I139</f>
        <v>15.540000000000001</v>
      </c>
      <c r="K139" s="88" t="s">
        <v>351</v>
      </c>
      <c r="L139" s="27" t="s">
        <v>372</v>
      </c>
      <c r="M139" s="18">
        <v>14</v>
      </c>
      <c r="N139" s="75" t="s">
        <v>77</v>
      </c>
      <c r="O139" s="76" t="s">
        <v>371</v>
      </c>
      <c r="P139" s="75"/>
    </row>
    <row r="140" spans="1:16" s="2" customFormat="1" ht="19.5" customHeight="1">
      <c r="A140" s="1">
        <v>139</v>
      </c>
      <c r="B140" s="18" t="s">
        <v>370</v>
      </c>
      <c r="C140" s="20" t="s">
        <v>369</v>
      </c>
      <c r="D140" s="94" t="s">
        <v>317</v>
      </c>
      <c r="E140" s="19">
        <v>7.3</v>
      </c>
      <c r="F140" s="19">
        <f t="shared" si="22"/>
        <v>7</v>
      </c>
      <c r="G140" s="36" t="str">
        <f t="shared" si="20"/>
        <v>○</v>
      </c>
      <c r="H140" s="36">
        <f t="shared" si="21"/>
      </c>
      <c r="I140" s="19">
        <v>3.34</v>
      </c>
      <c r="J140" s="21">
        <v>24.39</v>
      </c>
      <c r="K140" s="88" t="s">
        <v>288</v>
      </c>
      <c r="L140" s="27" t="s">
        <v>368</v>
      </c>
      <c r="M140" s="18">
        <v>14</v>
      </c>
      <c r="N140" s="75" t="s">
        <v>77</v>
      </c>
      <c r="O140" s="76" t="s">
        <v>367</v>
      </c>
      <c r="P140" s="75"/>
    </row>
    <row r="141" spans="1:16" s="2" customFormat="1" ht="19.5" customHeight="1">
      <c r="A141" s="1">
        <v>140</v>
      </c>
      <c r="B141" s="18" t="s">
        <v>366</v>
      </c>
      <c r="C141" s="20" t="s">
        <v>365</v>
      </c>
      <c r="D141" s="94" t="s">
        <v>317</v>
      </c>
      <c r="E141" s="19">
        <v>5.1</v>
      </c>
      <c r="F141" s="19">
        <f t="shared" si="22"/>
        <v>5</v>
      </c>
      <c r="G141" s="36" t="str">
        <f t="shared" si="20"/>
        <v>○</v>
      </c>
      <c r="H141" s="36">
        <f t="shared" si="21"/>
      </c>
      <c r="I141" s="19">
        <v>3.7</v>
      </c>
      <c r="J141" s="21">
        <v>18.88</v>
      </c>
      <c r="K141" s="88" t="s">
        <v>288</v>
      </c>
      <c r="L141" s="27" t="s">
        <v>364</v>
      </c>
      <c r="M141" s="18">
        <v>14</v>
      </c>
      <c r="N141" s="75" t="s">
        <v>77</v>
      </c>
      <c r="O141" s="76" t="s">
        <v>363</v>
      </c>
      <c r="P141" s="75" t="s">
        <v>362</v>
      </c>
    </row>
    <row r="142" spans="1:16" s="2" customFormat="1" ht="19.5" customHeight="1">
      <c r="A142" s="1">
        <v>141</v>
      </c>
      <c r="B142" s="18" t="s">
        <v>361</v>
      </c>
      <c r="C142" s="20" t="s">
        <v>360</v>
      </c>
      <c r="D142" s="94" t="s">
        <v>317</v>
      </c>
      <c r="E142" s="19">
        <v>6</v>
      </c>
      <c r="F142" s="19">
        <f t="shared" si="22"/>
        <v>6</v>
      </c>
      <c r="G142" s="36" t="str">
        <f t="shared" si="20"/>
        <v>○</v>
      </c>
      <c r="H142" s="36">
        <f t="shared" si="21"/>
      </c>
      <c r="I142" s="19">
        <v>3.6</v>
      </c>
      <c r="J142" s="21">
        <f>E142*I142</f>
        <v>21.6</v>
      </c>
      <c r="K142" s="88" t="s">
        <v>288</v>
      </c>
      <c r="L142" s="27" t="s">
        <v>356</v>
      </c>
      <c r="M142" s="18">
        <v>14</v>
      </c>
      <c r="N142" s="75" t="s">
        <v>77</v>
      </c>
      <c r="O142" s="76" t="s">
        <v>359</v>
      </c>
      <c r="P142" s="75" t="s">
        <v>354</v>
      </c>
    </row>
    <row r="143" spans="1:16" s="2" customFormat="1" ht="19.5" customHeight="1">
      <c r="A143" s="1">
        <v>142</v>
      </c>
      <c r="B143" s="18" t="s">
        <v>358</v>
      </c>
      <c r="C143" s="20" t="s">
        <v>357</v>
      </c>
      <c r="D143" s="94" t="s">
        <v>317</v>
      </c>
      <c r="E143" s="19">
        <v>5.9</v>
      </c>
      <c r="F143" s="19">
        <f t="shared" si="22"/>
        <v>6</v>
      </c>
      <c r="G143" s="36" t="str">
        <f t="shared" si="20"/>
        <v>○</v>
      </c>
      <c r="H143" s="36">
        <f t="shared" si="21"/>
      </c>
      <c r="I143" s="19">
        <v>4.2</v>
      </c>
      <c r="J143" s="21">
        <v>24.79</v>
      </c>
      <c r="K143" s="88" t="s">
        <v>288</v>
      </c>
      <c r="L143" s="27" t="s">
        <v>356</v>
      </c>
      <c r="M143" s="18">
        <v>14</v>
      </c>
      <c r="N143" s="75" t="s">
        <v>77</v>
      </c>
      <c r="O143" s="76" t="s">
        <v>355</v>
      </c>
      <c r="P143" s="75" t="s">
        <v>354</v>
      </c>
    </row>
    <row r="144" spans="1:16" s="2" customFormat="1" ht="19.5" customHeight="1">
      <c r="A144" s="1">
        <v>143</v>
      </c>
      <c r="B144" s="18" t="s">
        <v>353</v>
      </c>
      <c r="C144" s="20" t="s">
        <v>352</v>
      </c>
      <c r="D144" s="94" t="s">
        <v>317</v>
      </c>
      <c r="E144" s="19">
        <v>5.9</v>
      </c>
      <c r="F144" s="19">
        <f t="shared" si="22"/>
        <v>6</v>
      </c>
      <c r="G144" s="36" t="str">
        <f t="shared" si="20"/>
        <v>○</v>
      </c>
      <c r="H144" s="36">
        <f t="shared" si="21"/>
      </c>
      <c r="I144" s="19">
        <v>4</v>
      </c>
      <c r="J144" s="21">
        <v>23.61</v>
      </c>
      <c r="K144" s="88" t="s">
        <v>351</v>
      </c>
      <c r="L144" s="27" t="s">
        <v>350</v>
      </c>
      <c r="M144" s="18">
        <v>14</v>
      </c>
      <c r="N144" s="75" t="s">
        <v>77</v>
      </c>
      <c r="O144" s="76" t="s">
        <v>349</v>
      </c>
      <c r="P144" s="75"/>
    </row>
    <row r="145" spans="1:16" s="2" customFormat="1" ht="19.5" customHeight="1">
      <c r="A145" s="1">
        <v>144</v>
      </c>
      <c r="B145" s="18" t="s">
        <v>348</v>
      </c>
      <c r="C145" s="20" t="s">
        <v>347</v>
      </c>
      <c r="D145" s="94" t="s">
        <v>317</v>
      </c>
      <c r="E145" s="19">
        <v>4.4</v>
      </c>
      <c r="F145" s="19">
        <f t="shared" si="22"/>
        <v>4</v>
      </c>
      <c r="G145" s="36" t="str">
        <f>IF(F145&lt;15,"○","")</f>
        <v>○</v>
      </c>
      <c r="H145" s="36">
        <f>IF(F145&gt;=15,"○","")</f>
      </c>
      <c r="I145" s="19">
        <v>3.9</v>
      </c>
      <c r="J145" s="21">
        <f>E145*I145</f>
        <v>17.16</v>
      </c>
      <c r="K145" s="88" t="s">
        <v>288</v>
      </c>
      <c r="L145" s="27" t="s">
        <v>343</v>
      </c>
      <c r="M145" s="18">
        <v>14</v>
      </c>
      <c r="N145" s="75" t="s">
        <v>77</v>
      </c>
      <c r="O145" s="76" t="s">
        <v>346</v>
      </c>
      <c r="P145" s="75" t="s">
        <v>341</v>
      </c>
    </row>
    <row r="146" spans="1:16" s="2" customFormat="1" ht="19.5" customHeight="1">
      <c r="A146" s="1">
        <v>145</v>
      </c>
      <c r="B146" s="18" t="s">
        <v>345</v>
      </c>
      <c r="C146" s="20" t="s">
        <v>344</v>
      </c>
      <c r="D146" s="94" t="s">
        <v>317</v>
      </c>
      <c r="E146" s="19">
        <v>3.7</v>
      </c>
      <c r="F146" s="19">
        <f t="shared" si="22"/>
        <v>4</v>
      </c>
      <c r="G146" s="36" t="str">
        <f aca="true" t="shared" si="23" ref="G146:G165">IF(F146&lt;15,"○","")</f>
        <v>○</v>
      </c>
      <c r="H146" s="36">
        <f aca="true" t="shared" si="24" ref="H146:H165">IF(F146&gt;=15,"○","")</f>
      </c>
      <c r="I146" s="19">
        <v>5.2</v>
      </c>
      <c r="J146" s="21">
        <v>19.25</v>
      </c>
      <c r="K146" s="88" t="s">
        <v>288</v>
      </c>
      <c r="L146" s="27" t="s">
        <v>343</v>
      </c>
      <c r="M146" s="18">
        <v>14</v>
      </c>
      <c r="N146" s="75" t="s">
        <v>77</v>
      </c>
      <c r="O146" s="76" t="s">
        <v>342</v>
      </c>
      <c r="P146" s="75" t="s">
        <v>341</v>
      </c>
    </row>
    <row r="147" spans="1:16" s="2" customFormat="1" ht="19.5" customHeight="1">
      <c r="A147" s="1">
        <v>146</v>
      </c>
      <c r="B147" s="18" t="s">
        <v>335</v>
      </c>
      <c r="C147" s="20" t="s">
        <v>334</v>
      </c>
      <c r="D147" s="94" t="s">
        <v>283</v>
      </c>
      <c r="E147" s="19">
        <v>26</v>
      </c>
      <c r="F147" s="19">
        <f t="shared" si="22"/>
        <v>26</v>
      </c>
      <c r="G147" s="36">
        <f t="shared" si="23"/>
      </c>
      <c r="H147" s="36" t="str">
        <f t="shared" si="24"/>
        <v>○</v>
      </c>
      <c r="I147" s="19">
        <v>5.5</v>
      </c>
      <c r="J147" s="21">
        <f>E147*I147</f>
        <v>143</v>
      </c>
      <c r="K147" s="88" t="s">
        <v>297</v>
      </c>
      <c r="L147" s="27" t="s">
        <v>333</v>
      </c>
      <c r="M147" s="18">
        <v>20</v>
      </c>
      <c r="N147" s="75" t="s">
        <v>77</v>
      </c>
      <c r="O147" s="76" t="s">
        <v>332</v>
      </c>
      <c r="P147" s="75"/>
    </row>
    <row r="148" spans="1:16" s="2" customFormat="1" ht="19.5" customHeight="1">
      <c r="A148" s="1">
        <v>147</v>
      </c>
      <c r="B148" s="18" t="s">
        <v>331</v>
      </c>
      <c r="C148" s="20" t="s">
        <v>330</v>
      </c>
      <c r="D148" s="94" t="s">
        <v>283</v>
      </c>
      <c r="E148" s="19">
        <v>10.5</v>
      </c>
      <c r="F148" s="19">
        <f t="shared" si="22"/>
        <v>11</v>
      </c>
      <c r="G148" s="36" t="str">
        <f t="shared" si="23"/>
        <v>○</v>
      </c>
      <c r="H148" s="36">
        <f t="shared" si="24"/>
      </c>
      <c r="I148" s="19">
        <v>4</v>
      </c>
      <c r="J148" s="21">
        <f>E148*I148</f>
        <v>42</v>
      </c>
      <c r="K148" s="88" t="s">
        <v>297</v>
      </c>
      <c r="L148" s="27" t="s">
        <v>329</v>
      </c>
      <c r="M148" s="18">
        <v>14</v>
      </c>
      <c r="N148" s="75" t="s">
        <v>77</v>
      </c>
      <c r="O148" s="76" t="s">
        <v>328</v>
      </c>
      <c r="P148" s="75"/>
    </row>
    <row r="149" spans="1:16" s="2" customFormat="1" ht="19.5" customHeight="1">
      <c r="A149" s="1">
        <v>148</v>
      </c>
      <c r="B149" s="18" t="s">
        <v>327</v>
      </c>
      <c r="C149" s="20" t="s">
        <v>326</v>
      </c>
      <c r="D149" s="94" t="s">
        <v>283</v>
      </c>
      <c r="E149" s="19">
        <v>13</v>
      </c>
      <c r="F149" s="19">
        <f t="shared" si="22"/>
        <v>13</v>
      </c>
      <c r="G149" s="36" t="str">
        <f t="shared" si="23"/>
        <v>○</v>
      </c>
      <c r="H149" s="36">
        <f t="shared" si="24"/>
      </c>
      <c r="I149" s="19">
        <v>2.1</v>
      </c>
      <c r="J149" s="21">
        <f aca="true" t="shared" si="25" ref="J149:J158">E149*I149</f>
        <v>27.3</v>
      </c>
      <c r="K149" s="88" t="s">
        <v>297</v>
      </c>
      <c r="L149" s="27" t="s">
        <v>325</v>
      </c>
      <c r="M149" s="18">
        <v>14</v>
      </c>
      <c r="N149" s="75" t="s">
        <v>77</v>
      </c>
      <c r="O149" s="76" t="s">
        <v>324</v>
      </c>
      <c r="P149" s="75"/>
    </row>
    <row r="150" spans="1:16" s="2" customFormat="1" ht="19.5" customHeight="1">
      <c r="A150" s="1">
        <v>149</v>
      </c>
      <c r="B150" s="18" t="s">
        <v>323</v>
      </c>
      <c r="C150" s="20" t="s">
        <v>322</v>
      </c>
      <c r="D150" s="94" t="s">
        <v>283</v>
      </c>
      <c r="E150" s="19">
        <v>30</v>
      </c>
      <c r="F150" s="19">
        <f t="shared" si="22"/>
        <v>30</v>
      </c>
      <c r="G150" s="36">
        <f t="shared" si="23"/>
      </c>
      <c r="H150" s="36" t="str">
        <f t="shared" si="24"/>
        <v>○</v>
      </c>
      <c r="I150" s="19">
        <v>4</v>
      </c>
      <c r="J150" s="21">
        <f t="shared" si="25"/>
        <v>120</v>
      </c>
      <c r="K150" s="88" t="s">
        <v>316</v>
      </c>
      <c r="L150" s="27" t="s">
        <v>321</v>
      </c>
      <c r="M150" s="18">
        <v>14</v>
      </c>
      <c r="N150" s="75" t="s">
        <v>77</v>
      </c>
      <c r="O150" s="76" t="s">
        <v>320</v>
      </c>
      <c r="P150" s="75"/>
    </row>
    <row r="151" spans="1:16" s="2" customFormat="1" ht="19.5" customHeight="1">
      <c r="A151" s="1">
        <v>150</v>
      </c>
      <c r="B151" s="18" t="s">
        <v>319</v>
      </c>
      <c r="C151" s="20" t="s">
        <v>318</v>
      </c>
      <c r="D151" s="94" t="s">
        <v>317</v>
      </c>
      <c r="E151" s="19">
        <v>55</v>
      </c>
      <c r="F151" s="19">
        <f t="shared" si="22"/>
        <v>55</v>
      </c>
      <c r="G151" s="36">
        <f t="shared" si="23"/>
      </c>
      <c r="H151" s="36" t="str">
        <f t="shared" si="24"/>
        <v>○</v>
      </c>
      <c r="I151" s="19">
        <v>4</v>
      </c>
      <c r="J151" s="21">
        <f t="shared" si="25"/>
        <v>220</v>
      </c>
      <c r="K151" s="88" t="s">
        <v>316</v>
      </c>
      <c r="L151" s="27" t="s">
        <v>302</v>
      </c>
      <c r="M151" s="18">
        <v>25</v>
      </c>
      <c r="N151" s="75" t="s">
        <v>77</v>
      </c>
      <c r="O151" s="76" t="s">
        <v>315</v>
      </c>
      <c r="P151" s="75"/>
    </row>
    <row r="152" spans="1:16" s="2" customFormat="1" ht="19.5" customHeight="1">
      <c r="A152" s="1">
        <v>151</v>
      </c>
      <c r="B152" s="18" t="s">
        <v>314</v>
      </c>
      <c r="C152" s="20" t="s">
        <v>313</v>
      </c>
      <c r="D152" s="94" t="s">
        <v>283</v>
      </c>
      <c r="E152" s="19">
        <v>12.6</v>
      </c>
      <c r="F152" s="19">
        <f t="shared" si="22"/>
        <v>13</v>
      </c>
      <c r="G152" s="36" t="str">
        <f t="shared" si="23"/>
        <v>○</v>
      </c>
      <c r="H152" s="36">
        <f t="shared" si="24"/>
      </c>
      <c r="I152" s="19">
        <v>11.5</v>
      </c>
      <c r="J152" s="21">
        <f t="shared" si="25"/>
        <v>144.9</v>
      </c>
      <c r="K152" s="88" t="s">
        <v>312</v>
      </c>
      <c r="L152" s="27" t="s">
        <v>311</v>
      </c>
      <c r="M152" s="18">
        <v>25</v>
      </c>
      <c r="N152" s="75" t="s">
        <v>77</v>
      </c>
      <c r="O152" s="76" t="s">
        <v>310</v>
      </c>
      <c r="P152" s="75"/>
    </row>
    <row r="153" spans="1:16" s="2" customFormat="1" ht="19.5" customHeight="1">
      <c r="A153" s="1">
        <v>152</v>
      </c>
      <c r="B153" s="18" t="s">
        <v>309</v>
      </c>
      <c r="C153" s="20" t="s">
        <v>308</v>
      </c>
      <c r="D153" s="94" t="s">
        <v>283</v>
      </c>
      <c r="E153" s="19">
        <v>12</v>
      </c>
      <c r="F153" s="19">
        <f t="shared" si="22"/>
        <v>12</v>
      </c>
      <c r="G153" s="36" t="str">
        <f t="shared" si="23"/>
        <v>○</v>
      </c>
      <c r="H153" s="36">
        <f t="shared" si="24"/>
      </c>
      <c r="I153" s="19">
        <v>4</v>
      </c>
      <c r="J153" s="21">
        <f t="shared" si="25"/>
        <v>48</v>
      </c>
      <c r="K153" s="88" t="s">
        <v>288</v>
      </c>
      <c r="L153" s="27" t="s">
        <v>307</v>
      </c>
      <c r="M153" s="18">
        <v>14</v>
      </c>
      <c r="N153" s="75" t="s">
        <v>77</v>
      </c>
      <c r="O153" s="76" t="s">
        <v>306</v>
      </c>
      <c r="P153" s="75"/>
    </row>
    <row r="154" spans="1:16" s="2" customFormat="1" ht="19.5" customHeight="1">
      <c r="A154" s="1">
        <v>153</v>
      </c>
      <c r="B154" s="18" t="s">
        <v>305</v>
      </c>
      <c r="C154" s="20" t="s">
        <v>304</v>
      </c>
      <c r="D154" s="94" t="s">
        <v>298</v>
      </c>
      <c r="E154" s="19">
        <v>81</v>
      </c>
      <c r="F154" s="19">
        <f t="shared" si="22"/>
        <v>81</v>
      </c>
      <c r="G154" s="36">
        <f t="shared" si="23"/>
      </c>
      <c r="H154" s="36" t="str">
        <f t="shared" si="24"/>
        <v>○</v>
      </c>
      <c r="I154" s="19">
        <v>4</v>
      </c>
      <c r="J154" s="21">
        <f t="shared" si="25"/>
        <v>324</v>
      </c>
      <c r="K154" s="88" t="s">
        <v>303</v>
      </c>
      <c r="L154" s="27" t="s">
        <v>302</v>
      </c>
      <c r="M154" s="18">
        <v>25</v>
      </c>
      <c r="N154" s="75" t="s">
        <v>77</v>
      </c>
      <c r="O154" s="76" t="s">
        <v>301</v>
      </c>
      <c r="P154" s="75"/>
    </row>
    <row r="155" spans="1:16" s="2" customFormat="1" ht="19.5" customHeight="1">
      <c r="A155" s="1">
        <v>154</v>
      </c>
      <c r="B155" s="18" t="s">
        <v>300</v>
      </c>
      <c r="C155" s="20" t="s">
        <v>299</v>
      </c>
      <c r="D155" s="94" t="s">
        <v>298</v>
      </c>
      <c r="E155" s="19">
        <v>14.7</v>
      </c>
      <c r="F155" s="19">
        <f t="shared" si="22"/>
        <v>15</v>
      </c>
      <c r="G155" s="36">
        <f t="shared" si="23"/>
      </c>
      <c r="H155" s="36" t="str">
        <f t="shared" si="24"/>
        <v>○</v>
      </c>
      <c r="I155" s="19">
        <v>3.6</v>
      </c>
      <c r="J155" s="21">
        <v>52.93</v>
      </c>
      <c r="K155" s="88" t="s">
        <v>297</v>
      </c>
      <c r="L155" s="27" t="s">
        <v>296</v>
      </c>
      <c r="M155" s="18">
        <v>14</v>
      </c>
      <c r="N155" s="75" t="s">
        <v>77</v>
      </c>
      <c r="O155" s="76" t="s">
        <v>295</v>
      </c>
      <c r="P155" s="75"/>
    </row>
    <row r="156" spans="1:16" s="2" customFormat="1" ht="19.5" customHeight="1">
      <c r="A156" s="1">
        <v>155</v>
      </c>
      <c r="B156" s="18" t="s">
        <v>294</v>
      </c>
      <c r="C156" s="20" t="s">
        <v>293</v>
      </c>
      <c r="D156" s="94" t="s">
        <v>283</v>
      </c>
      <c r="E156" s="19">
        <v>9.7</v>
      </c>
      <c r="F156" s="19">
        <f t="shared" si="22"/>
        <v>10</v>
      </c>
      <c r="G156" s="36" t="str">
        <f t="shared" si="23"/>
        <v>○</v>
      </c>
      <c r="H156" s="36">
        <f t="shared" si="24"/>
      </c>
      <c r="I156" s="19">
        <v>3.95</v>
      </c>
      <c r="J156" s="19">
        <v>38.33</v>
      </c>
      <c r="K156" s="88" t="s">
        <v>282</v>
      </c>
      <c r="L156" s="27" t="s">
        <v>292</v>
      </c>
      <c r="M156" s="18">
        <v>14</v>
      </c>
      <c r="N156" s="75" t="s">
        <v>77</v>
      </c>
      <c r="O156" s="76" t="s">
        <v>291</v>
      </c>
      <c r="P156" s="75"/>
    </row>
    <row r="157" spans="1:16" s="2" customFormat="1" ht="19.5" customHeight="1">
      <c r="A157" s="1">
        <v>156</v>
      </c>
      <c r="B157" s="18" t="s">
        <v>290</v>
      </c>
      <c r="C157" s="20" t="s">
        <v>289</v>
      </c>
      <c r="D157" s="94" t="s">
        <v>283</v>
      </c>
      <c r="E157" s="19">
        <v>6.3</v>
      </c>
      <c r="F157" s="19">
        <f t="shared" si="22"/>
        <v>6</v>
      </c>
      <c r="G157" s="36" t="str">
        <f t="shared" si="23"/>
        <v>○</v>
      </c>
      <c r="H157" s="36">
        <f t="shared" si="24"/>
      </c>
      <c r="I157" s="19">
        <v>4</v>
      </c>
      <c r="J157" s="19">
        <f t="shared" si="25"/>
        <v>25.2</v>
      </c>
      <c r="K157" s="88" t="s">
        <v>288</v>
      </c>
      <c r="L157" s="27" t="s">
        <v>287</v>
      </c>
      <c r="M157" s="18">
        <v>14</v>
      </c>
      <c r="N157" s="75" t="s">
        <v>77</v>
      </c>
      <c r="O157" s="76" t="s">
        <v>286</v>
      </c>
      <c r="P157" s="75"/>
    </row>
    <row r="158" spans="1:16" s="2" customFormat="1" ht="19.5" customHeight="1">
      <c r="A158" s="1">
        <v>157</v>
      </c>
      <c r="B158" s="18" t="s">
        <v>285</v>
      </c>
      <c r="C158" s="20" t="s">
        <v>284</v>
      </c>
      <c r="D158" s="94" t="s">
        <v>283</v>
      </c>
      <c r="E158" s="19">
        <v>15.3</v>
      </c>
      <c r="F158" s="19">
        <f t="shared" si="22"/>
        <v>15</v>
      </c>
      <c r="G158" s="36">
        <f t="shared" si="23"/>
      </c>
      <c r="H158" s="36" t="str">
        <f t="shared" si="24"/>
        <v>○</v>
      </c>
      <c r="I158" s="19">
        <v>3.6</v>
      </c>
      <c r="J158" s="19">
        <f t="shared" si="25"/>
        <v>55.080000000000005</v>
      </c>
      <c r="K158" s="88" t="s">
        <v>282</v>
      </c>
      <c r="L158" s="27" t="s">
        <v>281</v>
      </c>
      <c r="M158" s="18">
        <v>14</v>
      </c>
      <c r="N158" s="75" t="s">
        <v>77</v>
      </c>
      <c r="O158" s="76" t="s">
        <v>280</v>
      </c>
      <c r="P158" s="75"/>
    </row>
    <row r="159" spans="1:16" s="2" customFormat="1" ht="19.5" customHeight="1">
      <c r="A159" s="1">
        <v>158</v>
      </c>
      <c r="B159" s="23" t="s">
        <v>705</v>
      </c>
      <c r="C159" s="24" t="s">
        <v>704</v>
      </c>
      <c r="D159" s="96" t="s">
        <v>586</v>
      </c>
      <c r="E159" s="26">
        <v>7.6</v>
      </c>
      <c r="F159" s="19">
        <f t="shared" si="22"/>
        <v>8</v>
      </c>
      <c r="G159" s="36" t="str">
        <f t="shared" si="23"/>
        <v>○</v>
      </c>
      <c r="H159" s="36">
        <f t="shared" si="24"/>
      </c>
      <c r="I159" s="26">
        <v>3.6</v>
      </c>
      <c r="J159" s="25">
        <f>E159*I159</f>
        <v>27.36</v>
      </c>
      <c r="K159" s="90" t="s">
        <v>703</v>
      </c>
      <c r="L159" s="27" t="s">
        <v>660</v>
      </c>
      <c r="M159" s="23">
        <v>14</v>
      </c>
      <c r="N159" s="80" t="s">
        <v>517</v>
      </c>
      <c r="O159" s="81" t="s">
        <v>702</v>
      </c>
      <c r="P159" s="80"/>
    </row>
    <row r="160" spans="1:16" s="2" customFormat="1" ht="19.5" customHeight="1">
      <c r="A160" s="1">
        <v>159</v>
      </c>
      <c r="B160" s="23" t="s">
        <v>701</v>
      </c>
      <c r="C160" s="24" t="s">
        <v>700</v>
      </c>
      <c r="D160" s="96" t="s">
        <v>586</v>
      </c>
      <c r="E160" s="26">
        <v>26.7</v>
      </c>
      <c r="F160" s="19">
        <f t="shared" si="22"/>
        <v>27</v>
      </c>
      <c r="G160" s="36">
        <f t="shared" si="23"/>
      </c>
      <c r="H160" s="36" t="str">
        <f t="shared" si="24"/>
        <v>○</v>
      </c>
      <c r="I160" s="26">
        <v>4.95</v>
      </c>
      <c r="J160" s="25">
        <v>132.18</v>
      </c>
      <c r="K160" s="90" t="s">
        <v>555</v>
      </c>
      <c r="L160" s="27" t="s">
        <v>649</v>
      </c>
      <c r="M160" s="23">
        <v>14</v>
      </c>
      <c r="N160" s="80" t="s">
        <v>517</v>
      </c>
      <c r="O160" s="81" t="s">
        <v>699</v>
      </c>
      <c r="P160" s="80"/>
    </row>
    <row r="161" spans="1:16" s="2" customFormat="1" ht="19.5" customHeight="1">
      <c r="A161" s="1">
        <v>160</v>
      </c>
      <c r="B161" s="23" t="s">
        <v>698</v>
      </c>
      <c r="C161" s="24" t="s">
        <v>697</v>
      </c>
      <c r="D161" s="96" t="s">
        <v>586</v>
      </c>
      <c r="E161" s="26">
        <v>19</v>
      </c>
      <c r="F161" s="19">
        <f t="shared" si="22"/>
        <v>19</v>
      </c>
      <c r="G161" s="36">
        <f t="shared" si="23"/>
      </c>
      <c r="H161" s="36" t="str">
        <f t="shared" si="24"/>
        <v>○</v>
      </c>
      <c r="I161" s="26">
        <v>4.5</v>
      </c>
      <c r="J161" s="25">
        <f>E161*I161</f>
        <v>85.5</v>
      </c>
      <c r="K161" s="90" t="s">
        <v>555</v>
      </c>
      <c r="L161" s="27" t="s">
        <v>603</v>
      </c>
      <c r="M161" s="23">
        <v>14</v>
      </c>
      <c r="N161" s="80" t="s">
        <v>517</v>
      </c>
      <c r="O161" s="81" t="s">
        <v>696</v>
      </c>
      <c r="P161" s="80"/>
    </row>
    <row r="162" spans="1:16" s="2" customFormat="1" ht="19.5" customHeight="1">
      <c r="A162" s="1">
        <v>161</v>
      </c>
      <c r="B162" s="23" t="s">
        <v>695</v>
      </c>
      <c r="C162" s="24" t="s">
        <v>694</v>
      </c>
      <c r="D162" s="96" t="s">
        <v>586</v>
      </c>
      <c r="E162" s="26">
        <v>10.3</v>
      </c>
      <c r="F162" s="19">
        <f t="shared" si="22"/>
        <v>10</v>
      </c>
      <c r="G162" s="36" t="str">
        <f t="shared" si="23"/>
        <v>○</v>
      </c>
      <c r="H162" s="36">
        <f t="shared" si="24"/>
      </c>
      <c r="I162" s="26">
        <v>3.5</v>
      </c>
      <c r="J162" s="25">
        <v>36.06</v>
      </c>
      <c r="K162" s="90" t="s">
        <v>563</v>
      </c>
      <c r="L162" s="27" t="s">
        <v>582</v>
      </c>
      <c r="M162" s="23">
        <v>14</v>
      </c>
      <c r="N162" s="80" t="s">
        <v>517</v>
      </c>
      <c r="O162" s="81" t="s">
        <v>693</v>
      </c>
      <c r="P162" s="80"/>
    </row>
    <row r="163" spans="1:16" s="2" customFormat="1" ht="19.5" customHeight="1">
      <c r="A163" s="1">
        <v>162</v>
      </c>
      <c r="B163" s="23" t="s">
        <v>692</v>
      </c>
      <c r="C163" s="24" t="s">
        <v>691</v>
      </c>
      <c r="D163" s="96" t="s">
        <v>586</v>
      </c>
      <c r="E163" s="26">
        <v>38.9</v>
      </c>
      <c r="F163" s="19">
        <f t="shared" si="22"/>
        <v>39</v>
      </c>
      <c r="G163" s="36">
        <f t="shared" si="23"/>
      </c>
      <c r="H163" s="36" t="str">
        <f t="shared" si="24"/>
        <v>○</v>
      </c>
      <c r="I163" s="26">
        <v>5</v>
      </c>
      <c r="J163" s="25">
        <f>E163*I163</f>
        <v>194.5</v>
      </c>
      <c r="K163" s="92" t="s">
        <v>690</v>
      </c>
      <c r="L163" s="27" t="s">
        <v>689</v>
      </c>
      <c r="M163" s="27">
        <v>25</v>
      </c>
      <c r="N163" s="80" t="s">
        <v>517</v>
      </c>
      <c r="O163" s="81" t="s">
        <v>688</v>
      </c>
      <c r="P163" s="80"/>
    </row>
    <row r="164" spans="1:16" s="2" customFormat="1" ht="19.5" customHeight="1">
      <c r="A164" s="1">
        <v>163</v>
      </c>
      <c r="B164" s="23" t="s">
        <v>687</v>
      </c>
      <c r="C164" s="24" t="s">
        <v>686</v>
      </c>
      <c r="D164" s="96" t="s">
        <v>586</v>
      </c>
      <c r="E164" s="26">
        <v>40</v>
      </c>
      <c r="F164" s="19">
        <f t="shared" si="22"/>
        <v>40</v>
      </c>
      <c r="G164" s="36">
        <f t="shared" si="23"/>
      </c>
      <c r="H164" s="36" t="str">
        <f t="shared" si="24"/>
        <v>○</v>
      </c>
      <c r="I164" s="26">
        <v>4</v>
      </c>
      <c r="J164" s="25">
        <f>E164*I164</f>
        <v>160</v>
      </c>
      <c r="K164" s="90" t="s">
        <v>563</v>
      </c>
      <c r="L164" s="27" t="s">
        <v>649</v>
      </c>
      <c r="M164" s="23">
        <v>14</v>
      </c>
      <c r="N164" s="80" t="s">
        <v>517</v>
      </c>
      <c r="O164" s="81" t="s">
        <v>685</v>
      </c>
      <c r="P164" s="80"/>
    </row>
    <row r="165" spans="1:16" s="2" customFormat="1" ht="19.5" customHeight="1">
      <c r="A165" s="1">
        <v>164</v>
      </c>
      <c r="B165" s="23" t="s">
        <v>684</v>
      </c>
      <c r="C165" s="24" t="s">
        <v>683</v>
      </c>
      <c r="D165" s="96" t="s">
        <v>586</v>
      </c>
      <c r="E165" s="26">
        <v>7.4</v>
      </c>
      <c r="F165" s="19">
        <f t="shared" si="22"/>
        <v>7</v>
      </c>
      <c r="G165" s="36" t="str">
        <f t="shared" si="23"/>
        <v>○</v>
      </c>
      <c r="H165" s="36">
        <f t="shared" si="24"/>
      </c>
      <c r="I165" s="26">
        <v>4</v>
      </c>
      <c r="J165" s="25">
        <f>E165*I165</f>
        <v>29.6</v>
      </c>
      <c r="K165" s="90" t="s">
        <v>530</v>
      </c>
      <c r="L165" s="27" t="s">
        <v>562</v>
      </c>
      <c r="M165" s="23">
        <v>14</v>
      </c>
      <c r="N165" s="80" t="s">
        <v>517</v>
      </c>
      <c r="O165" s="81" t="s">
        <v>682</v>
      </c>
      <c r="P165" s="80"/>
    </row>
    <row r="166" spans="1:16" s="2" customFormat="1" ht="19.5" customHeight="1">
      <c r="A166" s="1">
        <v>165</v>
      </c>
      <c r="B166" s="23" t="s">
        <v>681</v>
      </c>
      <c r="C166" s="24" t="s">
        <v>680</v>
      </c>
      <c r="D166" s="96" t="s">
        <v>586</v>
      </c>
      <c r="E166" s="26">
        <v>10.6</v>
      </c>
      <c r="F166" s="19">
        <f t="shared" si="22"/>
        <v>11</v>
      </c>
      <c r="G166" s="36" t="str">
        <f>IF(F166&lt;15,"○","")</f>
        <v>○</v>
      </c>
      <c r="H166" s="36">
        <f>IF(F166&gt;=15,"○","")</f>
      </c>
      <c r="I166" s="26">
        <v>3</v>
      </c>
      <c r="J166" s="25">
        <f>E166*I166</f>
        <v>31.799999999999997</v>
      </c>
      <c r="K166" s="90" t="s">
        <v>563</v>
      </c>
      <c r="L166" s="27" t="s">
        <v>679</v>
      </c>
      <c r="M166" s="23">
        <v>14</v>
      </c>
      <c r="N166" s="80" t="s">
        <v>517</v>
      </c>
      <c r="O166" s="81" t="s">
        <v>678</v>
      </c>
      <c r="P166" s="80"/>
    </row>
    <row r="167" spans="1:16" s="2" customFormat="1" ht="19.5" customHeight="1">
      <c r="A167" s="1">
        <v>166</v>
      </c>
      <c r="B167" s="23" t="s">
        <v>677</v>
      </c>
      <c r="C167" s="24" t="s">
        <v>676</v>
      </c>
      <c r="D167" s="96" t="s">
        <v>586</v>
      </c>
      <c r="E167" s="26">
        <v>8.6</v>
      </c>
      <c r="F167" s="19">
        <f t="shared" si="22"/>
        <v>9</v>
      </c>
      <c r="G167" s="36" t="str">
        <f aca="true" t="shared" si="26" ref="G167:G189">IF(F167&lt;15,"○","")</f>
        <v>○</v>
      </c>
      <c r="H167" s="36">
        <f aca="true" t="shared" si="27" ref="H167:H189">IF(F167&gt;=15,"○","")</f>
      </c>
      <c r="I167" s="26">
        <v>3.2</v>
      </c>
      <c r="J167" s="25">
        <f>E167*I167</f>
        <v>27.52</v>
      </c>
      <c r="K167" s="90" t="s">
        <v>525</v>
      </c>
      <c r="L167" s="27" t="s">
        <v>578</v>
      </c>
      <c r="M167" s="23">
        <v>14</v>
      </c>
      <c r="N167" s="80" t="s">
        <v>517</v>
      </c>
      <c r="O167" s="81" t="s">
        <v>675</v>
      </c>
      <c r="P167" s="80"/>
    </row>
    <row r="168" spans="1:16" s="2" customFormat="1" ht="19.5" customHeight="1">
      <c r="A168" s="1">
        <v>167</v>
      </c>
      <c r="B168" s="23" t="s">
        <v>674</v>
      </c>
      <c r="C168" s="24" t="s">
        <v>673</v>
      </c>
      <c r="D168" s="96" t="s">
        <v>586</v>
      </c>
      <c r="E168" s="26">
        <v>9.3</v>
      </c>
      <c r="F168" s="19">
        <f t="shared" si="22"/>
        <v>9</v>
      </c>
      <c r="G168" s="36" t="str">
        <f t="shared" si="26"/>
        <v>○</v>
      </c>
      <c r="H168" s="36">
        <f t="shared" si="27"/>
      </c>
      <c r="I168" s="26">
        <v>4</v>
      </c>
      <c r="J168" s="25">
        <v>37.21</v>
      </c>
      <c r="K168" s="90" t="s">
        <v>525</v>
      </c>
      <c r="L168" s="27" t="s">
        <v>599</v>
      </c>
      <c r="M168" s="23">
        <v>14</v>
      </c>
      <c r="N168" s="80" t="s">
        <v>517</v>
      </c>
      <c r="O168" s="81" t="s">
        <v>672</v>
      </c>
      <c r="P168" s="80"/>
    </row>
    <row r="169" spans="1:16" s="2" customFormat="1" ht="19.5" customHeight="1">
      <c r="A169" s="1">
        <v>168</v>
      </c>
      <c r="B169" s="23" t="s">
        <v>671</v>
      </c>
      <c r="C169" s="24" t="s">
        <v>670</v>
      </c>
      <c r="D169" s="96" t="s">
        <v>586</v>
      </c>
      <c r="E169" s="26">
        <v>4.8</v>
      </c>
      <c r="F169" s="19">
        <f t="shared" si="22"/>
        <v>5</v>
      </c>
      <c r="G169" s="36" t="str">
        <f t="shared" si="26"/>
        <v>○</v>
      </c>
      <c r="H169" s="36">
        <f t="shared" si="27"/>
      </c>
      <c r="I169" s="26">
        <v>4</v>
      </c>
      <c r="J169" s="25">
        <f>E169*I169</f>
        <v>19.2</v>
      </c>
      <c r="K169" s="90" t="s">
        <v>574</v>
      </c>
      <c r="L169" s="27" t="s">
        <v>669</v>
      </c>
      <c r="M169" s="23">
        <v>14</v>
      </c>
      <c r="N169" s="80" t="s">
        <v>517</v>
      </c>
      <c r="O169" s="81" t="s">
        <v>668</v>
      </c>
      <c r="P169" s="80" t="s">
        <v>667</v>
      </c>
    </row>
    <row r="170" spans="1:16" s="2" customFormat="1" ht="19.5" customHeight="1">
      <c r="A170" s="1">
        <v>169</v>
      </c>
      <c r="B170" s="23" t="s">
        <v>666</v>
      </c>
      <c r="C170" s="24" t="s">
        <v>665</v>
      </c>
      <c r="D170" s="96" t="s">
        <v>586</v>
      </c>
      <c r="E170" s="26">
        <v>7</v>
      </c>
      <c r="F170" s="19">
        <f t="shared" si="22"/>
        <v>7</v>
      </c>
      <c r="G170" s="36" t="str">
        <f t="shared" si="26"/>
        <v>○</v>
      </c>
      <c r="H170" s="36">
        <f t="shared" si="27"/>
      </c>
      <c r="I170" s="26">
        <v>2.3</v>
      </c>
      <c r="J170" s="25">
        <f>E170*I170</f>
        <v>16.099999999999998</v>
      </c>
      <c r="K170" s="90" t="s">
        <v>563</v>
      </c>
      <c r="L170" s="27" t="s">
        <v>664</v>
      </c>
      <c r="M170" s="23">
        <v>14</v>
      </c>
      <c r="N170" s="80" t="s">
        <v>517</v>
      </c>
      <c r="O170" s="81" t="s">
        <v>663</v>
      </c>
      <c r="P170" s="80"/>
    </row>
    <row r="171" spans="1:16" s="2" customFormat="1" ht="19.5" customHeight="1">
      <c r="A171" s="1">
        <v>170</v>
      </c>
      <c r="B171" s="23" t="s">
        <v>662</v>
      </c>
      <c r="C171" s="24" t="s">
        <v>661</v>
      </c>
      <c r="D171" s="96" t="s">
        <v>586</v>
      </c>
      <c r="E171" s="26">
        <v>30</v>
      </c>
      <c r="F171" s="19">
        <f t="shared" si="22"/>
        <v>30</v>
      </c>
      <c r="G171" s="36">
        <f t="shared" si="26"/>
      </c>
      <c r="H171" s="36" t="str">
        <f t="shared" si="27"/>
        <v>○</v>
      </c>
      <c r="I171" s="26">
        <v>6</v>
      </c>
      <c r="J171" s="25">
        <v>193.5</v>
      </c>
      <c r="K171" s="90" t="s">
        <v>555</v>
      </c>
      <c r="L171" s="27" t="s">
        <v>660</v>
      </c>
      <c r="M171" s="23">
        <v>14</v>
      </c>
      <c r="N171" s="80" t="s">
        <v>517</v>
      </c>
      <c r="O171" s="81" t="s">
        <v>659</v>
      </c>
      <c r="P171" s="80"/>
    </row>
    <row r="172" spans="1:16" s="2" customFormat="1" ht="19.5" customHeight="1">
      <c r="A172" s="1">
        <v>171</v>
      </c>
      <c r="B172" s="23" t="s">
        <v>658</v>
      </c>
      <c r="C172" s="24" t="s">
        <v>657</v>
      </c>
      <c r="D172" s="96" t="s">
        <v>586</v>
      </c>
      <c r="E172" s="26">
        <v>10.5</v>
      </c>
      <c r="F172" s="19">
        <f t="shared" si="22"/>
        <v>11</v>
      </c>
      <c r="G172" s="36" t="str">
        <f t="shared" si="26"/>
        <v>○</v>
      </c>
      <c r="H172" s="36">
        <f t="shared" si="27"/>
      </c>
      <c r="I172" s="26">
        <v>4.5</v>
      </c>
      <c r="J172" s="25">
        <v>47.26</v>
      </c>
      <c r="K172" s="90" t="s">
        <v>555</v>
      </c>
      <c r="L172" s="27" t="s">
        <v>554</v>
      </c>
      <c r="M172" s="23">
        <v>14</v>
      </c>
      <c r="N172" s="80" t="s">
        <v>517</v>
      </c>
      <c r="O172" s="81" t="s">
        <v>656</v>
      </c>
      <c r="P172" s="80"/>
    </row>
    <row r="173" spans="1:16" s="2" customFormat="1" ht="19.5" customHeight="1">
      <c r="A173" s="1">
        <v>172</v>
      </c>
      <c r="B173" s="23" t="s">
        <v>655</v>
      </c>
      <c r="C173" s="24" t="s">
        <v>654</v>
      </c>
      <c r="D173" s="96" t="s">
        <v>586</v>
      </c>
      <c r="E173" s="26">
        <v>7.5</v>
      </c>
      <c r="F173" s="19">
        <f t="shared" si="22"/>
        <v>8</v>
      </c>
      <c r="G173" s="36" t="str">
        <f t="shared" si="26"/>
        <v>○</v>
      </c>
      <c r="H173" s="36">
        <f t="shared" si="27"/>
      </c>
      <c r="I173" s="26">
        <v>4.5</v>
      </c>
      <c r="J173" s="25">
        <v>33.76</v>
      </c>
      <c r="K173" s="90" t="s">
        <v>555</v>
      </c>
      <c r="L173" s="27" t="s">
        <v>653</v>
      </c>
      <c r="M173" s="23">
        <v>14</v>
      </c>
      <c r="N173" s="80" t="s">
        <v>517</v>
      </c>
      <c r="O173" s="81" t="s">
        <v>652</v>
      </c>
      <c r="P173" s="80"/>
    </row>
    <row r="174" spans="1:16" s="2" customFormat="1" ht="19.5" customHeight="1">
      <c r="A174" s="1">
        <v>173</v>
      </c>
      <c r="B174" s="23" t="s">
        <v>651</v>
      </c>
      <c r="C174" s="24" t="s">
        <v>650</v>
      </c>
      <c r="D174" s="96" t="s">
        <v>586</v>
      </c>
      <c r="E174" s="26">
        <v>9</v>
      </c>
      <c r="F174" s="19">
        <f t="shared" si="22"/>
        <v>9</v>
      </c>
      <c r="G174" s="36" t="str">
        <f t="shared" si="26"/>
        <v>○</v>
      </c>
      <c r="H174" s="36">
        <f t="shared" si="27"/>
      </c>
      <c r="I174" s="26">
        <v>5</v>
      </c>
      <c r="J174" s="25">
        <f>E174*I174</f>
        <v>45</v>
      </c>
      <c r="K174" s="90" t="s">
        <v>555</v>
      </c>
      <c r="L174" s="27" t="s">
        <v>649</v>
      </c>
      <c r="M174" s="23">
        <v>14</v>
      </c>
      <c r="N174" s="80" t="s">
        <v>517</v>
      </c>
      <c r="O174" s="81" t="s">
        <v>648</v>
      </c>
      <c r="P174" s="80"/>
    </row>
    <row r="175" spans="1:16" s="2" customFormat="1" ht="19.5" customHeight="1">
      <c r="A175" s="1">
        <v>174</v>
      </c>
      <c r="B175" s="23" t="s">
        <v>647</v>
      </c>
      <c r="C175" s="24" t="s">
        <v>646</v>
      </c>
      <c r="D175" s="96" t="s">
        <v>586</v>
      </c>
      <c r="E175" s="26">
        <v>7.4</v>
      </c>
      <c r="F175" s="19">
        <f t="shared" si="22"/>
        <v>7</v>
      </c>
      <c r="G175" s="36" t="str">
        <f t="shared" si="26"/>
        <v>○</v>
      </c>
      <c r="H175" s="36">
        <f t="shared" si="27"/>
      </c>
      <c r="I175" s="26">
        <v>5</v>
      </c>
      <c r="J175" s="25">
        <f>E175*I175</f>
        <v>37</v>
      </c>
      <c r="K175" s="90" t="s">
        <v>638</v>
      </c>
      <c r="L175" s="27" t="s">
        <v>565</v>
      </c>
      <c r="M175" s="23">
        <v>14</v>
      </c>
      <c r="N175" s="80" t="s">
        <v>517</v>
      </c>
      <c r="O175" s="81" t="s">
        <v>645</v>
      </c>
      <c r="P175" s="80"/>
    </row>
    <row r="176" spans="1:16" s="2" customFormat="1" ht="19.5" customHeight="1">
      <c r="A176" s="1">
        <v>175</v>
      </c>
      <c r="B176" s="23" t="s">
        <v>644</v>
      </c>
      <c r="C176" s="24" t="s">
        <v>643</v>
      </c>
      <c r="D176" s="96" t="s">
        <v>586</v>
      </c>
      <c r="E176" s="26">
        <v>18.1</v>
      </c>
      <c r="F176" s="19">
        <f t="shared" si="22"/>
        <v>18</v>
      </c>
      <c r="G176" s="36">
        <f t="shared" si="26"/>
      </c>
      <c r="H176" s="36" t="str">
        <f t="shared" si="27"/>
        <v>○</v>
      </c>
      <c r="I176" s="26">
        <v>2.5</v>
      </c>
      <c r="J176" s="25">
        <f>E176*I176</f>
        <v>45.25</v>
      </c>
      <c r="K176" s="90" t="s">
        <v>530</v>
      </c>
      <c r="L176" s="27" t="s">
        <v>642</v>
      </c>
      <c r="M176" s="23">
        <v>14</v>
      </c>
      <c r="N176" s="80" t="s">
        <v>517</v>
      </c>
      <c r="O176" s="81" t="s">
        <v>641</v>
      </c>
      <c r="P176" s="80"/>
    </row>
    <row r="177" spans="1:16" ht="19.5" customHeight="1">
      <c r="A177" s="1">
        <v>176</v>
      </c>
      <c r="B177" s="23" t="s">
        <v>640</v>
      </c>
      <c r="C177" s="24" t="s">
        <v>639</v>
      </c>
      <c r="D177" s="96" t="s">
        <v>586</v>
      </c>
      <c r="E177" s="26">
        <v>6.7</v>
      </c>
      <c r="F177" s="19">
        <f t="shared" si="22"/>
        <v>7</v>
      </c>
      <c r="G177" s="36" t="str">
        <f t="shared" si="26"/>
        <v>○</v>
      </c>
      <c r="H177" s="36">
        <f t="shared" si="27"/>
      </c>
      <c r="I177" s="26">
        <v>3</v>
      </c>
      <c r="J177" s="25">
        <v>20.11</v>
      </c>
      <c r="K177" s="90" t="s">
        <v>638</v>
      </c>
      <c r="L177" s="27" t="s">
        <v>637</v>
      </c>
      <c r="M177" s="23">
        <v>14</v>
      </c>
      <c r="N177" s="80" t="s">
        <v>517</v>
      </c>
      <c r="O177" s="81" t="s">
        <v>636</v>
      </c>
      <c r="P177" s="80"/>
    </row>
    <row r="178" spans="1:16" ht="19.5" customHeight="1">
      <c r="A178" s="1">
        <v>177</v>
      </c>
      <c r="B178" s="23" t="s">
        <v>635</v>
      </c>
      <c r="C178" s="28" t="s">
        <v>634</v>
      </c>
      <c r="D178" s="96" t="s">
        <v>586</v>
      </c>
      <c r="E178" s="26">
        <v>9.35</v>
      </c>
      <c r="F178" s="19">
        <f t="shared" si="22"/>
        <v>9</v>
      </c>
      <c r="G178" s="36" t="str">
        <f t="shared" si="26"/>
        <v>○</v>
      </c>
      <c r="H178" s="36">
        <f t="shared" si="27"/>
      </c>
      <c r="I178" s="26">
        <v>3.5</v>
      </c>
      <c r="J178" s="25">
        <f>E178*I178</f>
        <v>32.725</v>
      </c>
      <c r="K178" s="90" t="s">
        <v>555</v>
      </c>
      <c r="L178" s="27" t="s">
        <v>554</v>
      </c>
      <c r="M178" s="23">
        <v>14</v>
      </c>
      <c r="N178" s="80" t="s">
        <v>517</v>
      </c>
      <c r="O178" s="81" t="s">
        <v>633</v>
      </c>
      <c r="P178" s="80"/>
    </row>
    <row r="179" spans="1:16" ht="19.5" customHeight="1">
      <c r="A179" s="1">
        <v>178</v>
      </c>
      <c r="B179" s="23" t="s">
        <v>632</v>
      </c>
      <c r="C179" s="28" t="s">
        <v>631</v>
      </c>
      <c r="D179" s="96" t="s">
        <v>586</v>
      </c>
      <c r="E179" s="26">
        <v>9.4</v>
      </c>
      <c r="F179" s="19">
        <f t="shared" si="22"/>
        <v>9</v>
      </c>
      <c r="G179" s="36" t="str">
        <f t="shared" si="26"/>
        <v>○</v>
      </c>
      <c r="H179" s="36">
        <f t="shared" si="27"/>
      </c>
      <c r="I179" s="26">
        <v>3</v>
      </c>
      <c r="J179" s="25">
        <f>E179*I179</f>
        <v>28.200000000000003</v>
      </c>
      <c r="K179" s="90" t="s">
        <v>525</v>
      </c>
      <c r="L179" s="27" t="s">
        <v>630</v>
      </c>
      <c r="M179" s="23">
        <v>14</v>
      </c>
      <c r="N179" s="80" t="s">
        <v>517</v>
      </c>
      <c r="O179" s="81" t="s">
        <v>629</v>
      </c>
      <c r="P179" s="80"/>
    </row>
    <row r="180" spans="1:16" ht="19.5" customHeight="1">
      <c r="A180" s="1">
        <v>179</v>
      </c>
      <c r="B180" s="23" t="s">
        <v>628</v>
      </c>
      <c r="C180" s="24" t="s">
        <v>627</v>
      </c>
      <c r="D180" s="96" t="s">
        <v>586</v>
      </c>
      <c r="E180" s="26">
        <v>41</v>
      </c>
      <c r="F180" s="19">
        <f t="shared" si="22"/>
        <v>41</v>
      </c>
      <c r="G180" s="36">
        <f t="shared" si="26"/>
      </c>
      <c r="H180" s="36" t="str">
        <f t="shared" si="27"/>
        <v>○</v>
      </c>
      <c r="I180" s="26">
        <v>6</v>
      </c>
      <c r="J180" s="25">
        <f>E180*I180</f>
        <v>246</v>
      </c>
      <c r="K180" s="90" t="s">
        <v>555</v>
      </c>
      <c r="L180" s="27" t="s">
        <v>626</v>
      </c>
      <c r="M180" s="23">
        <v>20</v>
      </c>
      <c r="N180" s="80" t="s">
        <v>625</v>
      </c>
      <c r="O180" s="81" t="s">
        <v>624</v>
      </c>
      <c r="P180" s="80"/>
    </row>
    <row r="181" spans="1:16" ht="19.5" customHeight="1">
      <c r="A181" s="1">
        <v>180</v>
      </c>
      <c r="B181" s="23" t="s">
        <v>620</v>
      </c>
      <c r="C181" s="24" t="s">
        <v>619</v>
      </c>
      <c r="D181" s="96" t="s">
        <v>586</v>
      </c>
      <c r="E181" s="26">
        <v>28.5</v>
      </c>
      <c r="F181" s="19">
        <f t="shared" si="22"/>
        <v>29</v>
      </c>
      <c r="G181" s="36">
        <f t="shared" si="26"/>
      </c>
      <c r="H181" s="36" t="str">
        <f t="shared" si="27"/>
        <v>○</v>
      </c>
      <c r="I181" s="26">
        <v>4</v>
      </c>
      <c r="J181" s="25">
        <v>114.01</v>
      </c>
      <c r="K181" s="90" t="s">
        <v>563</v>
      </c>
      <c r="L181" s="27" t="s">
        <v>614</v>
      </c>
      <c r="M181" s="23">
        <v>14</v>
      </c>
      <c r="N181" s="80" t="s">
        <v>517</v>
      </c>
      <c r="O181" s="81" t="s">
        <v>618</v>
      </c>
      <c r="P181" s="80" t="s">
        <v>617</v>
      </c>
    </row>
    <row r="182" spans="1:16" ht="19.5" customHeight="1">
      <c r="A182" s="1">
        <v>181</v>
      </c>
      <c r="B182" s="23" t="s">
        <v>616</v>
      </c>
      <c r="C182" s="24" t="s">
        <v>615</v>
      </c>
      <c r="D182" s="96" t="s">
        <v>586</v>
      </c>
      <c r="E182" s="26">
        <v>5.3</v>
      </c>
      <c r="F182" s="19">
        <f t="shared" si="22"/>
        <v>5</v>
      </c>
      <c r="G182" s="36" t="str">
        <f t="shared" si="26"/>
        <v>○</v>
      </c>
      <c r="H182" s="36">
        <f t="shared" si="27"/>
      </c>
      <c r="I182" s="26">
        <v>4</v>
      </c>
      <c r="J182" s="25">
        <v>21.21</v>
      </c>
      <c r="K182" s="90" t="s">
        <v>530</v>
      </c>
      <c r="L182" s="27" t="s">
        <v>614</v>
      </c>
      <c r="M182" s="23">
        <v>14</v>
      </c>
      <c r="N182" s="80" t="s">
        <v>517</v>
      </c>
      <c r="O182" s="81" t="s">
        <v>613</v>
      </c>
      <c r="P182" s="80"/>
    </row>
    <row r="183" spans="1:16" ht="19.5" customHeight="1">
      <c r="A183" s="1">
        <v>182</v>
      </c>
      <c r="B183" s="23" t="s">
        <v>623</v>
      </c>
      <c r="C183" s="24" t="s">
        <v>622</v>
      </c>
      <c r="D183" s="96" t="s">
        <v>586</v>
      </c>
      <c r="E183" s="26">
        <v>16</v>
      </c>
      <c r="F183" s="19">
        <f t="shared" si="22"/>
        <v>16</v>
      </c>
      <c r="G183" s="36">
        <f t="shared" si="26"/>
      </c>
      <c r="H183" s="36" t="str">
        <f t="shared" si="27"/>
        <v>○</v>
      </c>
      <c r="I183" s="26">
        <v>4</v>
      </c>
      <c r="J183" s="25">
        <f aca="true" t="shared" si="28" ref="J183:J192">E183*I183</f>
        <v>64</v>
      </c>
      <c r="K183" s="90" t="s">
        <v>525</v>
      </c>
      <c r="L183" s="27" t="s">
        <v>518</v>
      </c>
      <c r="M183" s="23">
        <v>14</v>
      </c>
      <c r="N183" s="80" t="s">
        <v>517</v>
      </c>
      <c r="O183" s="81" t="s">
        <v>621</v>
      </c>
      <c r="P183" s="80"/>
    </row>
    <row r="184" spans="1:16" ht="19.5" customHeight="1">
      <c r="A184" s="1">
        <v>183</v>
      </c>
      <c r="B184" s="23" t="s">
        <v>612</v>
      </c>
      <c r="C184" s="24" t="s">
        <v>611</v>
      </c>
      <c r="D184" s="96" t="s">
        <v>586</v>
      </c>
      <c r="E184" s="26">
        <v>24.1</v>
      </c>
      <c r="F184" s="19">
        <f t="shared" si="22"/>
        <v>24</v>
      </c>
      <c r="G184" s="36">
        <f t="shared" si="26"/>
      </c>
      <c r="H184" s="36" t="str">
        <f t="shared" si="27"/>
        <v>○</v>
      </c>
      <c r="I184" s="26">
        <v>3.6</v>
      </c>
      <c r="J184" s="25">
        <v>86.77</v>
      </c>
      <c r="K184" s="90" t="s">
        <v>525</v>
      </c>
      <c r="L184" s="27" t="s">
        <v>610</v>
      </c>
      <c r="M184" s="23">
        <v>14</v>
      </c>
      <c r="N184" s="80" t="s">
        <v>517</v>
      </c>
      <c r="O184" s="81" t="s">
        <v>609</v>
      </c>
      <c r="P184" s="80"/>
    </row>
    <row r="185" spans="1:16" ht="19.5" customHeight="1">
      <c r="A185" s="1">
        <v>184</v>
      </c>
      <c r="B185" s="23" t="s">
        <v>608</v>
      </c>
      <c r="C185" s="24" t="s">
        <v>607</v>
      </c>
      <c r="D185" s="96" t="s">
        <v>586</v>
      </c>
      <c r="E185" s="26">
        <v>8.5</v>
      </c>
      <c r="F185" s="19">
        <f t="shared" si="22"/>
        <v>9</v>
      </c>
      <c r="G185" s="36" t="str">
        <f t="shared" si="26"/>
        <v>○</v>
      </c>
      <c r="H185" s="36">
        <f t="shared" si="27"/>
      </c>
      <c r="I185" s="26">
        <v>4</v>
      </c>
      <c r="J185" s="25">
        <v>34.01</v>
      </c>
      <c r="K185" s="90" t="s">
        <v>530</v>
      </c>
      <c r="L185" s="27" t="s">
        <v>599</v>
      </c>
      <c r="M185" s="23">
        <v>14</v>
      </c>
      <c r="N185" s="80" t="s">
        <v>517</v>
      </c>
      <c r="O185" s="81" t="s">
        <v>606</v>
      </c>
      <c r="P185" s="80"/>
    </row>
    <row r="186" spans="1:16" ht="19.5" customHeight="1">
      <c r="A186" s="1">
        <v>185</v>
      </c>
      <c r="B186" s="23" t="s">
        <v>605</v>
      </c>
      <c r="C186" s="24" t="s">
        <v>604</v>
      </c>
      <c r="D186" s="96" t="s">
        <v>586</v>
      </c>
      <c r="E186" s="26">
        <v>10.5</v>
      </c>
      <c r="F186" s="19">
        <f t="shared" si="22"/>
        <v>11</v>
      </c>
      <c r="G186" s="36" t="str">
        <f t="shared" si="26"/>
        <v>○</v>
      </c>
      <c r="H186" s="36">
        <f t="shared" si="27"/>
      </c>
      <c r="I186" s="26">
        <v>4.5</v>
      </c>
      <c r="J186" s="25">
        <v>47.26</v>
      </c>
      <c r="K186" s="90" t="s">
        <v>555</v>
      </c>
      <c r="L186" s="27" t="s">
        <v>603</v>
      </c>
      <c r="M186" s="23">
        <v>14</v>
      </c>
      <c r="N186" s="80" t="s">
        <v>517</v>
      </c>
      <c r="O186" s="81" t="s">
        <v>602</v>
      </c>
      <c r="P186" s="80"/>
    </row>
    <row r="187" spans="1:16" ht="19.5" customHeight="1">
      <c r="A187" s="1">
        <v>186</v>
      </c>
      <c r="B187" s="23" t="s">
        <v>601</v>
      </c>
      <c r="C187" s="24" t="s">
        <v>600</v>
      </c>
      <c r="D187" s="96" t="s">
        <v>586</v>
      </c>
      <c r="E187" s="26">
        <v>12.6</v>
      </c>
      <c r="F187" s="19">
        <f t="shared" si="22"/>
        <v>13</v>
      </c>
      <c r="G187" s="36" t="str">
        <f t="shared" si="26"/>
        <v>○</v>
      </c>
      <c r="H187" s="36">
        <f t="shared" si="27"/>
      </c>
      <c r="I187" s="26">
        <v>3</v>
      </c>
      <c r="J187" s="25">
        <f t="shared" si="28"/>
        <v>37.8</v>
      </c>
      <c r="K187" s="90" t="s">
        <v>525</v>
      </c>
      <c r="L187" s="27" t="s">
        <v>599</v>
      </c>
      <c r="M187" s="23">
        <v>14</v>
      </c>
      <c r="N187" s="80" t="s">
        <v>517</v>
      </c>
      <c r="O187" s="81" t="s">
        <v>598</v>
      </c>
      <c r="P187" s="80"/>
    </row>
    <row r="188" spans="1:16" ht="19.5" customHeight="1">
      <c r="A188" s="1">
        <v>187</v>
      </c>
      <c r="B188" s="23" t="s">
        <v>597</v>
      </c>
      <c r="C188" s="24" t="s">
        <v>596</v>
      </c>
      <c r="D188" s="96" t="s">
        <v>586</v>
      </c>
      <c r="E188" s="26">
        <v>10.4</v>
      </c>
      <c r="F188" s="19">
        <f t="shared" si="22"/>
        <v>10</v>
      </c>
      <c r="G188" s="36" t="str">
        <f t="shared" si="26"/>
        <v>○</v>
      </c>
      <c r="H188" s="36">
        <f t="shared" si="27"/>
      </c>
      <c r="I188" s="26">
        <v>4</v>
      </c>
      <c r="J188" s="25">
        <f t="shared" si="28"/>
        <v>41.6</v>
      </c>
      <c r="K188" s="90" t="s">
        <v>530</v>
      </c>
      <c r="L188" s="27" t="s">
        <v>592</v>
      </c>
      <c r="M188" s="23">
        <v>14</v>
      </c>
      <c r="N188" s="80" t="s">
        <v>517</v>
      </c>
      <c r="O188" s="81" t="s">
        <v>595</v>
      </c>
      <c r="P188" s="80"/>
    </row>
    <row r="189" spans="1:16" ht="19.5" customHeight="1">
      <c r="A189" s="1">
        <v>188</v>
      </c>
      <c r="B189" s="23" t="s">
        <v>594</v>
      </c>
      <c r="C189" s="24" t="s">
        <v>593</v>
      </c>
      <c r="D189" s="96" t="s">
        <v>586</v>
      </c>
      <c r="E189" s="26">
        <v>16</v>
      </c>
      <c r="F189" s="19">
        <f t="shared" si="22"/>
        <v>16</v>
      </c>
      <c r="G189" s="36">
        <f t="shared" si="26"/>
      </c>
      <c r="H189" s="36" t="str">
        <f t="shared" si="27"/>
        <v>○</v>
      </c>
      <c r="I189" s="26">
        <v>4</v>
      </c>
      <c r="J189" s="25">
        <f t="shared" si="28"/>
        <v>64</v>
      </c>
      <c r="K189" s="90" t="s">
        <v>530</v>
      </c>
      <c r="L189" s="27" t="s">
        <v>592</v>
      </c>
      <c r="M189" s="23">
        <v>14</v>
      </c>
      <c r="N189" s="80" t="s">
        <v>517</v>
      </c>
      <c r="O189" s="81" t="s">
        <v>591</v>
      </c>
      <c r="P189" s="80"/>
    </row>
    <row r="190" spans="1:16" ht="19.5" customHeight="1">
      <c r="A190" s="1">
        <v>189</v>
      </c>
      <c r="B190" s="23" t="s">
        <v>590</v>
      </c>
      <c r="C190" s="24" t="s">
        <v>589</v>
      </c>
      <c r="D190" s="96" t="s">
        <v>586</v>
      </c>
      <c r="E190" s="26">
        <v>6.5</v>
      </c>
      <c r="F190" s="19">
        <f t="shared" si="22"/>
        <v>7</v>
      </c>
      <c r="G190" s="36" t="str">
        <f>IF(F190&lt;15,"○","")</f>
        <v>○</v>
      </c>
      <c r="H190" s="36">
        <f>IF(F190&gt;=15,"○","")</f>
      </c>
      <c r="I190" s="26">
        <v>4</v>
      </c>
      <c r="J190" s="25">
        <v>26.01</v>
      </c>
      <c r="K190" s="90" t="s">
        <v>530</v>
      </c>
      <c r="L190" s="27" t="s">
        <v>578</v>
      </c>
      <c r="M190" s="23">
        <v>14</v>
      </c>
      <c r="N190" s="80" t="s">
        <v>517</v>
      </c>
      <c r="O190" s="81" t="s">
        <v>588</v>
      </c>
      <c r="P190" s="80"/>
    </row>
    <row r="191" spans="1:16" ht="19.5" customHeight="1">
      <c r="A191" s="1">
        <v>190</v>
      </c>
      <c r="B191" s="23" t="s">
        <v>585</v>
      </c>
      <c r="C191" s="24" t="s">
        <v>584</v>
      </c>
      <c r="D191" s="96" t="s">
        <v>566</v>
      </c>
      <c r="E191" s="26">
        <v>54</v>
      </c>
      <c r="F191" s="19">
        <f t="shared" si="22"/>
        <v>54</v>
      </c>
      <c r="G191" s="36">
        <f aca="true" t="shared" si="29" ref="G191:G206">IF(F191&lt;15,"○","")</f>
      </c>
      <c r="H191" s="36" t="str">
        <f aca="true" t="shared" si="30" ref="H191:H206">IF(F191&gt;=15,"○","")</f>
        <v>○</v>
      </c>
      <c r="I191" s="26">
        <v>4</v>
      </c>
      <c r="J191" s="25">
        <v>216.02</v>
      </c>
      <c r="K191" s="90" t="s">
        <v>583</v>
      </c>
      <c r="L191" s="27" t="s">
        <v>582</v>
      </c>
      <c r="M191" s="23">
        <v>14</v>
      </c>
      <c r="N191" s="80" t="s">
        <v>517</v>
      </c>
      <c r="O191" s="81" t="s">
        <v>581</v>
      </c>
      <c r="P191" s="80"/>
    </row>
    <row r="192" spans="1:16" ht="19.5" customHeight="1">
      <c r="A192" s="1">
        <v>191</v>
      </c>
      <c r="B192" s="23" t="s">
        <v>580</v>
      </c>
      <c r="C192" s="24" t="s">
        <v>579</v>
      </c>
      <c r="D192" s="96" t="s">
        <v>566</v>
      </c>
      <c r="E192" s="26">
        <v>2.4</v>
      </c>
      <c r="F192" s="19">
        <f t="shared" si="22"/>
        <v>2</v>
      </c>
      <c r="G192" s="36" t="str">
        <f t="shared" si="29"/>
        <v>○</v>
      </c>
      <c r="H192" s="36">
        <f t="shared" si="30"/>
      </c>
      <c r="I192" s="26">
        <v>4.6</v>
      </c>
      <c r="J192" s="25">
        <f t="shared" si="28"/>
        <v>11.04</v>
      </c>
      <c r="K192" s="90" t="s">
        <v>534</v>
      </c>
      <c r="L192" s="27" t="s">
        <v>578</v>
      </c>
      <c r="M192" s="23">
        <v>14</v>
      </c>
      <c r="N192" s="80" t="s">
        <v>517</v>
      </c>
      <c r="O192" s="81" t="s">
        <v>577</v>
      </c>
      <c r="P192" s="80"/>
    </row>
    <row r="193" spans="1:16" ht="19.5" customHeight="1">
      <c r="A193" s="1">
        <v>192</v>
      </c>
      <c r="B193" s="23" t="s">
        <v>576</v>
      </c>
      <c r="C193" s="24" t="s">
        <v>575</v>
      </c>
      <c r="D193" s="96" t="s">
        <v>566</v>
      </c>
      <c r="E193" s="26">
        <v>18.55</v>
      </c>
      <c r="F193" s="19">
        <f t="shared" si="22"/>
        <v>19</v>
      </c>
      <c r="G193" s="36">
        <f t="shared" si="29"/>
      </c>
      <c r="H193" s="36" t="str">
        <f t="shared" si="30"/>
        <v>○</v>
      </c>
      <c r="I193" s="26">
        <v>3.5</v>
      </c>
      <c r="J193" s="25">
        <v>64.92</v>
      </c>
      <c r="K193" s="90" t="s">
        <v>574</v>
      </c>
      <c r="L193" s="27" t="s">
        <v>573</v>
      </c>
      <c r="M193" s="23">
        <v>14</v>
      </c>
      <c r="N193" s="80" t="s">
        <v>517</v>
      </c>
      <c r="O193" s="81" t="s">
        <v>572</v>
      </c>
      <c r="P193" s="80"/>
    </row>
    <row r="194" spans="1:16" ht="19.5" customHeight="1">
      <c r="A194" s="1">
        <v>193</v>
      </c>
      <c r="B194" s="23" t="s">
        <v>571</v>
      </c>
      <c r="C194" s="24" t="s">
        <v>570</v>
      </c>
      <c r="D194" s="96" t="s">
        <v>566</v>
      </c>
      <c r="E194" s="26">
        <v>10.5</v>
      </c>
      <c r="F194" s="19">
        <f t="shared" si="22"/>
        <v>11</v>
      </c>
      <c r="G194" s="36" t="str">
        <f t="shared" si="29"/>
        <v>○</v>
      </c>
      <c r="H194" s="36">
        <f t="shared" si="30"/>
      </c>
      <c r="I194" s="26">
        <v>4.5</v>
      </c>
      <c r="J194" s="25">
        <v>47.26</v>
      </c>
      <c r="K194" s="90" t="s">
        <v>525</v>
      </c>
      <c r="L194" s="27" t="s">
        <v>524</v>
      </c>
      <c r="M194" s="23">
        <v>14</v>
      </c>
      <c r="N194" s="80" t="s">
        <v>517</v>
      </c>
      <c r="O194" s="81" t="s">
        <v>569</v>
      </c>
      <c r="P194" s="80"/>
    </row>
    <row r="195" spans="1:16" ht="19.5" customHeight="1">
      <c r="A195" s="1">
        <v>194</v>
      </c>
      <c r="B195" s="23" t="s">
        <v>568</v>
      </c>
      <c r="C195" s="24" t="s">
        <v>567</v>
      </c>
      <c r="D195" s="96" t="s">
        <v>566</v>
      </c>
      <c r="E195" s="26">
        <v>8</v>
      </c>
      <c r="F195" s="19">
        <f t="shared" si="22"/>
        <v>8</v>
      </c>
      <c r="G195" s="36" t="str">
        <f t="shared" si="29"/>
        <v>○</v>
      </c>
      <c r="H195" s="36">
        <f t="shared" si="30"/>
      </c>
      <c r="I195" s="26">
        <v>3.6</v>
      </c>
      <c r="J195" s="25">
        <f>E195*I195</f>
        <v>28.8</v>
      </c>
      <c r="K195" s="90" t="s">
        <v>530</v>
      </c>
      <c r="L195" s="27" t="s">
        <v>565</v>
      </c>
      <c r="M195" s="23">
        <v>14</v>
      </c>
      <c r="N195" s="80" t="s">
        <v>517</v>
      </c>
      <c r="O195" s="81" t="s">
        <v>564</v>
      </c>
      <c r="P195" s="80"/>
    </row>
    <row r="196" spans="1:16" ht="19.5" customHeight="1">
      <c r="A196" s="1">
        <v>195</v>
      </c>
      <c r="B196" s="23" t="s">
        <v>561</v>
      </c>
      <c r="C196" s="24" t="s">
        <v>560</v>
      </c>
      <c r="D196" s="96" t="s">
        <v>520</v>
      </c>
      <c r="E196" s="26">
        <v>16</v>
      </c>
      <c r="F196" s="19">
        <f aca="true" t="shared" si="31" ref="F196:F206">ROUND(E196,0)</f>
        <v>16</v>
      </c>
      <c r="G196" s="36">
        <f t="shared" si="29"/>
      </c>
      <c r="H196" s="36" t="str">
        <f t="shared" si="30"/>
        <v>○</v>
      </c>
      <c r="I196" s="26">
        <v>8.8</v>
      </c>
      <c r="J196" s="25">
        <f>E196*I196</f>
        <v>140.8</v>
      </c>
      <c r="K196" s="90" t="s">
        <v>555</v>
      </c>
      <c r="L196" s="27" t="s">
        <v>559</v>
      </c>
      <c r="M196" s="27">
        <v>14</v>
      </c>
      <c r="N196" s="80" t="s">
        <v>517</v>
      </c>
      <c r="O196" s="81" t="s">
        <v>558</v>
      </c>
      <c r="P196" s="80"/>
    </row>
    <row r="197" spans="1:16" ht="19.5" customHeight="1">
      <c r="A197" s="1">
        <v>196</v>
      </c>
      <c r="B197" s="23" t="s">
        <v>557</v>
      </c>
      <c r="C197" s="24" t="s">
        <v>556</v>
      </c>
      <c r="D197" s="96" t="s">
        <v>520</v>
      </c>
      <c r="E197" s="26">
        <v>17.25</v>
      </c>
      <c r="F197" s="19">
        <f t="shared" si="31"/>
        <v>17</v>
      </c>
      <c r="G197" s="36">
        <f t="shared" si="29"/>
      </c>
      <c r="H197" s="36" t="str">
        <f t="shared" si="30"/>
        <v>○</v>
      </c>
      <c r="I197" s="26">
        <v>3.6</v>
      </c>
      <c r="J197" s="25">
        <v>62.11</v>
      </c>
      <c r="K197" s="90" t="s">
        <v>555</v>
      </c>
      <c r="L197" s="27" t="s">
        <v>554</v>
      </c>
      <c r="M197" s="23">
        <v>14</v>
      </c>
      <c r="N197" s="80" t="s">
        <v>517</v>
      </c>
      <c r="O197" s="81" t="s">
        <v>553</v>
      </c>
      <c r="P197" s="80"/>
    </row>
    <row r="198" spans="1:16" ht="19.5" customHeight="1">
      <c r="A198" s="1">
        <v>197</v>
      </c>
      <c r="B198" s="23" t="s">
        <v>552</v>
      </c>
      <c r="C198" s="24" t="s">
        <v>551</v>
      </c>
      <c r="D198" s="96" t="s">
        <v>520</v>
      </c>
      <c r="E198" s="26">
        <v>11.5</v>
      </c>
      <c r="F198" s="19">
        <f t="shared" si="31"/>
        <v>12</v>
      </c>
      <c r="G198" s="36" t="str">
        <f t="shared" si="29"/>
        <v>○</v>
      </c>
      <c r="H198" s="36">
        <f t="shared" si="30"/>
      </c>
      <c r="I198" s="26">
        <v>2.8</v>
      </c>
      <c r="J198" s="25">
        <v>32.21</v>
      </c>
      <c r="K198" s="90" t="s">
        <v>550</v>
      </c>
      <c r="L198" s="27" t="s">
        <v>518</v>
      </c>
      <c r="M198" s="23"/>
      <c r="N198" s="80" t="s">
        <v>517</v>
      </c>
      <c r="O198" s="81" t="s">
        <v>549</v>
      </c>
      <c r="P198" s="80"/>
    </row>
    <row r="199" spans="1:16" ht="19.5" customHeight="1">
      <c r="A199" s="1">
        <v>198</v>
      </c>
      <c r="B199" s="23" t="s">
        <v>548</v>
      </c>
      <c r="C199" s="24" t="s">
        <v>547</v>
      </c>
      <c r="D199" s="96" t="s">
        <v>520</v>
      </c>
      <c r="E199" s="26">
        <v>11</v>
      </c>
      <c r="F199" s="19">
        <f t="shared" si="31"/>
        <v>11</v>
      </c>
      <c r="G199" s="36" t="str">
        <f t="shared" si="29"/>
        <v>○</v>
      </c>
      <c r="H199" s="36">
        <f t="shared" si="30"/>
      </c>
      <c r="I199" s="26">
        <v>5</v>
      </c>
      <c r="J199" s="25">
        <f>E199*I199</f>
        <v>55</v>
      </c>
      <c r="K199" s="90" t="s">
        <v>525</v>
      </c>
      <c r="L199" s="27" t="s">
        <v>546</v>
      </c>
      <c r="M199" s="23">
        <v>14</v>
      </c>
      <c r="N199" s="80" t="s">
        <v>517</v>
      </c>
      <c r="O199" s="81" t="s">
        <v>545</v>
      </c>
      <c r="P199" s="80"/>
    </row>
    <row r="200" spans="1:16" ht="19.5" customHeight="1">
      <c r="A200" s="1">
        <v>199</v>
      </c>
      <c r="B200" s="23" t="s">
        <v>544</v>
      </c>
      <c r="C200" s="24" t="s">
        <v>543</v>
      </c>
      <c r="D200" s="96" t="s">
        <v>520</v>
      </c>
      <c r="E200" s="26">
        <v>15</v>
      </c>
      <c r="F200" s="19">
        <f t="shared" si="31"/>
        <v>15</v>
      </c>
      <c r="G200" s="36">
        <f t="shared" si="29"/>
      </c>
      <c r="H200" s="36" t="str">
        <f t="shared" si="30"/>
        <v>○</v>
      </c>
      <c r="I200" s="26">
        <v>5</v>
      </c>
      <c r="J200" s="25">
        <f>E200*I200</f>
        <v>75</v>
      </c>
      <c r="K200" s="90" t="s">
        <v>525</v>
      </c>
      <c r="L200" s="27" t="s">
        <v>518</v>
      </c>
      <c r="M200" s="23">
        <v>14</v>
      </c>
      <c r="N200" s="80" t="s">
        <v>517</v>
      </c>
      <c r="O200" s="81" t="s">
        <v>542</v>
      </c>
      <c r="P200" s="80"/>
    </row>
    <row r="201" spans="1:16" ht="19.5" customHeight="1">
      <c r="A201" s="1">
        <v>200</v>
      </c>
      <c r="B201" s="23" t="s">
        <v>541</v>
      </c>
      <c r="C201" s="24" t="s">
        <v>540</v>
      </c>
      <c r="D201" s="96" t="s">
        <v>520</v>
      </c>
      <c r="E201" s="26">
        <v>16.7</v>
      </c>
      <c r="F201" s="19">
        <f t="shared" si="31"/>
        <v>17</v>
      </c>
      <c r="G201" s="36">
        <f t="shared" si="29"/>
      </c>
      <c r="H201" s="36" t="str">
        <f t="shared" si="30"/>
        <v>○</v>
      </c>
      <c r="I201" s="26">
        <v>5.2</v>
      </c>
      <c r="J201" s="25">
        <v>86.85</v>
      </c>
      <c r="K201" s="90" t="s">
        <v>525</v>
      </c>
      <c r="L201" s="27" t="s">
        <v>539</v>
      </c>
      <c r="M201" s="23">
        <v>25</v>
      </c>
      <c r="N201" s="80" t="s">
        <v>517</v>
      </c>
      <c r="O201" s="81" t="s">
        <v>538</v>
      </c>
      <c r="P201" s="80" t="s">
        <v>537</v>
      </c>
    </row>
    <row r="202" spans="1:16" ht="19.5" customHeight="1">
      <c r="A202" s="1">
        <v>201</v>
      </c>
      <c r="B202" s="23" t="s">
        <v>536</v>
      </c>
      <c r="C202" s="24" t="s">
        <v>535</v>
      </c>
      <c r="D202" s="96" t="s">
        <v>520</v>
      </c>
      <c r="E202" s="26">
        <v>2.9</v>
      </c>
      <c r="F202" s="19">
        <f t="shared" si="31"/>
        <v>3</v>
      </c>
      <c r="G202" s="36" t="str">
        <f t="shared" si="29"/>
        <v>○</v>
      </c>
      <c r="H202" s="36">
        <f t="shared" si="30"/>
      </c>
      <c r="I202" s="26">
        <v>9</v>
      </c>
      <c r="J202" s="25">
        <f>E202*I202</f>
        <v>26.099999999999998</v>
      </c>
      <c r="K202" s="90" t="s">
        <v>534</v>
      </c>
      <c r="L202" s="27" t="s">
        <v>518</v>
      </c>
      <c r="M202" s="23">
        <v>14</v>
      </c>
      <c r="N202" s="80" t="s">
        <v>517</v>
      </c>
      <c r="O202" s="81" t="s">
        <v>533</v>
      </c>
      <c r="P202" s="80"/>
    </row>
    <row r="203" spans="1:16" ht="19.5" customHeight="1">
      <c r="A203" s="1">
        <v>202</v>
      </c>
      <c r="B203" s="23" t="s">
        <v>532</v>
      </c>
      <c r="C203" s="24" t="s">
        <v>531</v>
      </c>
      <c r="D203" s="96" t="s">
        <v>520</v>
      </c>
      <c r="E203" s="26">
        <v>8</v>
      </c>
      <c r="F203" s="19">
        <f t="shared" si="31"/>
        <v>8</v>
      </c>
      <c r="G203" s="36" t="str">
        <f t="shared" si="29"/>
        <v>○</v>
      </c>
      <c r="H203" s="36">
        <f t="shared" si="30"/>
      </c>
      <c r="I203" s="26">
        <v>2.52</v>
      </c>
      <c r="J203" s="25">
        <f>E203*I203</f>
        <v>20.16</v>
      </c>
      <c r="K203" s="90" t="s">
        <v>530</v>
      </c>
      <c r="L203" s="27" t="s">
        <v>529</v>
      </c>
      <c r="M203" s="23">
        <v>14</v>
      </c>
      <c r="N203" s="80" t="s">
        <v>517</v>
      </c>
      <c r="O203" s="81" t="s">
        <v>528</v>
      </c>
      <c r="P203" s="80"/>
    </row>
    <row r="204" spans="1:16" ht="19.5" customHeight="1">
      <c r="A204" s="1">
        <v>203</v>
      </c>
      <c r="B204" s="23" t="s">
        <v>527</v>
      </c>
      <c r="C204" s="24" t="s">
        <v>526</v>
      </c>
      <c r="D204" s="96" t="s">
        <v>520</v>
      </c>
      <c r="E204" s="26">
        <v>14.2</v>
      </c>
      <c r="F204" s="19">
        <f t="shared" si="31"/>
        <v>14</v>
      </c>
      <c r="G204" s="36" t="str">
        <f t="shared" si="29"/>
        <v>○</v>
      </c>
      <c r="H204" s="36">
        <f t="shared" si="30"/>
      </c>
      <c r="I204" s="26">
        <v>3</v>
      </c>
      <c r="J204" s="25">
        <f>E204*I204</f>
        <v>42.599999999999994</v>
      </c>
      <c r="K204" s="90" t="s">
        <v>525</v>
      </c>
      <c r="L204" s="27" t="s">
        <v>524</v>
      </c>
      <c r="M204" s="23">
        <v>14</v>
      </c>
      <c r="N204" s="80" t="s">
        <v>517</v>
      </c>
      <c r="O204" s="81" t="s">
        <v>523</v>
      </c>
      <c r="P204" s="80"/>
    </row>
    <row r="205" spans="1:16" ht="19.5" customHeight="1">
      <c r="A205" s="1">
        <v>204</v>
      </c>
      <c r="B205" s="23" t="s">
        <v>522</v>
      </c>
      <c r="C205" s="24" t="s">
        <v>521</v>
      </c>
      <c r="D205" s="96" t="s">
        <v>520</v>
      </c>
      <c r="E205" s="26">
        <v>2.6</v>
      </c>
      <c r="F205" s="19">
        <f t="shared" si="31"/>
        <v>3</v>
      </c>
      <c r="G205" s="36" t="str">
        <f t="shared" si="29"/>
        <v>○</v>
      </c>
      <c r="H205" s="36">
        <f t="shared" si="30"/>
      </c>
      <c r="I205" s="26">
        <v>7</v>
      </c>
      <c r="J205" s="25">
        <f>E205*I205</f>
        <v>18.2</v>
      </c>
      <c r="K205" s="90" t="s">
        <v>519</v>
      </c>
      <c r="L205" s="27" t="s">
        <v>518</v>
      </c>
      <c r="M205" s="23">
        <v>14</v>
      </c>
      <c r="N205" s="80" t="s">
        <v>517</v>
      </c>
      <c r="O205" s="81" t="s">
        <v>516</v>
      </c>
      <c r="P205" s="80"/>
    </row>
    <row r="206" spans="1:16" ht="19.5" customHeight="1">
      <c r="A206" s="1">
        <v>205</v>
      </c>
      <c r="B206" s="23" t="s">
        <v>814</v>
      </c>
      <c r="C206" s="28" t="s">
        <v>815</v>
      </c>
      <c r="D206" s="96" t="s">
        <v>816</v>
      </c>
      <c r="E206" s="26">
        <v>15</v>
      </c>
      <c r="F206" s="19">
        <f t="shared" si="31"/>
        <v>15</v>
      </c>
      <c r="G206" s="36">
        <f t="shared" si="29"/>
      </c>
      <c r="H206" s="36" t="str">
        <f t="shared" si="30"/>
        <v>○</v>
      </c>
      <c r="I206" s="26"/>
      <c r="J206" s="25">
        <f>E206*I206</f>
        <v>0</v>
      </c>
      <c r="K206" s="90"/>
      <c r="L206" s="27" t="s">
        <v>817</v>
      </c>
      <c r="M206" s="23"/>
      <c r="N206" s="80" t="s">
        <v>517</v>
      </c>
      <c r="O206" s="81"/>
      <c r="P206" s="80"/>
    </row>
    <row r="207" spans="5:12" ht="13.5">
      <c r="E207" s="34">
        <f>SUM(E2:E206)</f>
        <v>3805.149999999999</v>
      </c>
      <c r="F207" s="34"/>
      <c r="G207" s="34">
        <f>COUNTIF(G2:G206,"○")</f>
        <v>115</v>
      </c>
      <c r="H207" s="34">
        <f>COUNTIF(H2:H206,"○")</f>
        <v>90</v>
      </c>
      <c r="I207" s="34"/>
      <c r="J207" s="34">
        <f>SUM(J2:J206)</f>
        <v>18459.039999999983</v>
      </c>
      <c r="L207" s="48"/>
    </row>
  </sheetData>
  <sheetProtection/>
  <printOptions horizontalCentered="1"/>
  <pageMargins left="0.3937007874015748" right="0.1968503937007874" top="1.1023622047244095" bottom="0.3937007874015748" header="0" footer="0"/>
  <pageSetup horizontalDpi="600" verticalDpi="600" orientation="landscape" paperSize="9" scale="96" r:id="rId2"/>
  <rowBreaks count="3" manualBreakCount="3">
    <brk id="25" max="255" man="1"/>
    <brk id="50" max="255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（株）アップス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山下昭良</dc:creator>
  <cp:keywords/>
  <dc:description/>
  <cp:lastModifiedBy>新田 克志</cp:lastModifiedBy>
  <cp:lastPrinted>2016-12-28T02:33:43Z</cp:lastPrinted>
  <dcterms:created xsi:type="dcterms:W3CDTF">1999-03-30T04:16:36Z</dcterms:created>
  <dcterms:modified xsi:type="dcterms:W3CDTF">2017-01-12T02:30:42Z</dcterms:modified>
  <cp:category/>
  <cp:version/>
  <cp:contentType/>
  <cp:contentStatus/>
</cp:coreProperties>
</file>